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13_ncr:1_{803FDFFB-6B0B-4D7B-B994-4FF2FB9DCD30}" xr6:coauthVersionLast="36" xr6:coauthVersionMax="36" xr10:uidLastSave="{00000000-0000-0000-0000-000000000000}"/>
  <bookViews>
    <workbookView xWindow="0" yWindow="0" windowWidth="19200" windowHeight="7720" xr2:uid="{6554A5F6-1DB1-435A-B00D-5504FC5B5B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4" i="1" l="1"/>
  <c r="R104" i="1" s="1"/>
  <c r="P104" i="1"/>
  <c r="O104" i="1"/>
  <c r="M104" i="1"/>
  <c r="L104" i="1"/>
  <c r="K104" i="1"/>
  <c r="N104" i="1" s="1"/>
  <c r="I104" i="1"/>
  <c r="H104" i="1"/>
  <c r="G104" i="1"/>
  <c r="E104" i="1"/>
  <c r="D104" i="1"/>
  <c r="C104" i="1"/>
  <c r="B104" i="1"/>
  <c r="R103" i="1"/>
  <c r="N103" i="1"/>
  <c r="S103" i="1" s="1"/>
  <c r="T103" i="1" s="1"/>
  <c r="R102" i="1"/>
  <c r="N102" i="1"/>
  <c r="J102" i="1"/>
  <c r="J104" i="1" s="1"/>
  <c r="F102" i="1"/>
  <c r="S102" i="1" s="1"/>
  <c r="T102" i="1" s="1"/>
  <c r="F101" i="1"/>
  <c r="Q100" i="1"/>
  <c r="P100" i="1"/>
  <c r="O100" i="1"/>
  <c r="M100" i="1"/>
  <c r="L100" i="1"/>
  <c r="K100" i="1"/>
  <c r="I100" i="1"/>
  <c r="H100" i="1"/>
  <c r="G100" i="1"/>
  <c r="E100" i="1"/>
  <c r="D100" i="1"/>
  <c r="C100" i="1"/>
  <c r="B100" i="1"/>
  <c r="R99" i="1"/>
  <c r="S99" i="1" s="1"/>
  <c r="T99" i="1" s="1"/>
  <c r="R98" i="1"/>
  <c r="S98" i="1" s="1"/>
  <c r="T98" i="1" s="1"/>
  <c r="R97" i="1"/>
  <c r="S97" i="1" s="1"/>
  <c r="T97" i="1" s="1"/>
  <c r="R96" i="1"/>
  <c r="N96" i="1"/>
  <c r="J96" i="1"/>
  <c r="F96" i="1"/>
  <c r="S96" i="1" s="1"/>
  <c r="T96" i="1" s="1"/>
  <c r="T95" i="1"/>
  <c r="S95" i="1"/>
  <c r="R95" i="1"/>
  <c r="N95" i="1"/>
  <c r="J95" i="1"/>
  <c r="F95" i="1"/>
  <c r="R94" i="1"/>
  <c r="N94" i="1"/>
  <c r="J94" i="1"/>
  <c r="F94" i="1"/>
  <c r="S94" i="1" s="1"/>
  <c r="T94" i="1" s="1"/>
  <c r="R93" i="1"/>
  <c r="N93" i="1"/>
  <c r="S93" i="1" s="1"/>
  <c r="T93" i="1" s="1"/>
  <c r="J93" i="1"/>
  <c r="F93" i="1"/>
  <c r="R92" i="1"/>
  <c r="N92" i="1"/>
  <c r="J92" i="1"/>
  <c r="F92" i="1"/>
  <c r="S92" i="1" s="1"/>
  <c r="T92" i="1" s="1"/>
  <c r="R91" i="1"/>
  <c r="N91" i="1"/>
  <c r="J91" i="1"/>
  <c r="F91" i="1"/>
  <c r="S91" i="1" s="1"/>
  <c r="T91" i="1" s="1"/>
  <c r="R90" i="1"/>
  <c r="S90" i="1" s="1"/>
  <c r="T90" i="1" s="1"/>
  <c r="R89" i="1"/>
  <c r="S89" i="1" s="1"/>
  <c r="T89" i="1" s="1"/>
  <c r="R88" i="1"/>
  <c r="S88" i="1" s="1"/>
  <c r="T88" i="1" s="1"/>
  <c r="N88" i="1"/>
  <c r="J88" i="1"/>
  <c r="F88" i="1"/>
  <c r="S87" i="1"/>
  <c r="T87" i="1" s="1"/>
  <c r="R87" i="1"/>
  <c r="R86" i="1"/>
  <c r="N86" i="1"/>
  <c r="J86" i="1"/>
  <c r="F86" i="1"/>
  <c r="S86" i="1" s="1"/>
  <c r="T86" i="1" s="1"/>
  <c r="R85" i="1"/>
  <c r="N85" i="1"/>
  <c r="S85" i="1" s="1"/>
  <c r="T85" i="1" s="1"/>
  <c r="J85" i="1"/>
  <c r="F85" i="1"/>
  <c r="R84" i="1"/>
  <c r="N84" i="1"/>
  <c r="J84" i="1"/>
  <c r="F84" i="1"/>
  <c r="S84" i="1" s="1"/>
  <c r="T84" i="1" s="1"/>
  <c r="R83" i="1"/>
  <c r="N83" i="1"/>
  <c r="S83" i="1" s="1"/>
  <c r="T83" i="1" s="1"/>
  <c r="J83" i="1"/>
  <c r="F83" i="1"/>
  <c r="R82" i="1"/>
  <c r="S82" i="1" s="1"/>
  <c r="T82" i="1" s="1"/>
  <c r="N82" i="1"/>
  <c r="J82" i="1"/>
  <c r="F82" i="1"/>
  <c r="R81" i="1"/>
  <c r="N81" i="1"/>
  <c r="J81" i="1"/>
  <c r="F81" i="1"/>
  <c r="S81" i="1" s="1"/>
  <c r="T81" i="1" s="1"/>
  <c r="S80" i="1"/>
  <c r="T80" i="1" s="1"/>
  <c r="R80" i="1"/>
  <c r="N80" i="1"/>
  <c r="J80" i="1"/>
  <c r="F80" i="1"/>
  <c r="R79" i="1"/>
  <c r="N79" i="1"/>
  <c r="J79" i="1"/>
  <c r="F79" i="1"/>
  <c r="S79" i="1" s="1"/>
  <c r="T79" i="1" s="1"/>
  <c r="R78" i="1"/>
  <c r="R100" i="1" s="1"/>
  <c r="N78" i="1"/>
  <c r="N100" i="1" s="1"/>
  <c r="J78" i="1"/>
  <c r="J100" i="1" s="1"/>
  <c r="F78" i="1"/>
  <c r="S78" i="1" s="1"/>
  <c r="F77" i="1"/>
  <c r="Q76" i="1"/>
  <c r="P76" i="1"/>
  <c r="M76" i="1"/>
  <c r="L76" i="1"/>
  <c r="K76" i="1"/>
  <c r="J76" i="1"/>
  <c r="I76" i="1"/>
  <c r="H76" i="1"/>
  <c r="G76" i="1"/>
  <c r="G106" i="1" s="1"/>
  <c r="E76" i="1"/>
  <c r="D76" i="1"/>
  <c r="C76" i="1"/>
  <c r="B76" i="1"/>
  <c r="R75" i="1"/>
  <c r="N75" i="1"/>
  <c r="J75" i="1"/>
  <c r="F75" i="1"/>
  <c r="S75" i="1" s="1"/>
  <c r="T75" i="1" s="1"/>
  <c r="N74" i="1"/>
  <c r="O74" i="1" s="1"/>
  <c r="O76" i="1" s="1"/>
  <c r="R76" i="1" s="1"/>
  <c r="J74" i="1"/>
  <c r="F74" i="1"/>
  <c r="R73" i="1"/>
  <c r="N73" i="1"/>
  <c r="N76" i="1" s="1"/>
  <c r="J73" i="1"/>
  <c r="F73" i="1"/>
  <c r="Q71" i="1"/>
  <c r="R71" i="1" s="1"/>
  <c r="P71" i="1"/>
  <c r="O71" i="1"/>
  <c r="M71" i="1"/>
  <c r="L71" i="1"/>
  <c r="K71" i="1"/>
  <c r="I71" i="1"/>
  <c r="H71" i="1"/>
  <c r="G71" i="1"/>
  <c r="E71" i="1"/>
  <c r="D71" i="1"/>
  <c r="C71" i="1"/>
  <c r="B71" i="1"/>
  <c r="R70" i="1"/>
  <c r="N70" i="1"/>
  <c r="J70" i="1"/>
  <c r="S70" i="1" s="1"/>
  <c r="T70" i="1" s="1"/>
  <c r="S69" i="1"/>
  <c r="T69" i="1" s="1"/>
  <c r="R69" i="1"/>
  <c r="N69" i="1"/>
  <c r="J69" i="1"/>
  <c r="F69" i="1"/>
  <c r="S68" i="1"/>
  <c r="T68" i="1" s="1"/>
  <c r="R68" i="1"/>
  <c r="N68" i="1"/>
  <c r="J68" i="1"/>
  <c r="F68" i="1"/>
  <c r="R67" i="1"/>
  <c r="N67" i="1"/>
  <c r="J67" i="1"/>
  <c r="S67" i="1" s="1"/>
  <c r="T67" i="1" s="1"/>
  <c r="F67" i="1"/>
  <c r="S66" i="1"/>
  <c r="T66" i="1" s="1"/>
  <c r="R66" i="1"/>
  <c r="N66" i="1"/>
  <c r="J66" i="1"/>
  <c r="F66" i="1"/>
  <c r="R65" i="1"/>
  <c r="N65" i="1"/>
  <c r="J65" i="1"/>
  <c r="F65" i="1"/>
  <c r="S65" i="1" s="1"/>
  <c r="T65" i="1" s="1"/>
  <c r="R64" i="1"/>
  <c r="S64" i="1" s="1"/>
  <c r="T64" i="1" s="1"/>
  <c r="N64" i="1"/>
  <c r="J64" i="1"/>
  <c r="F64" i="1"/>
  <c r="R63" i="1"/>
  <c r="N63" i="1"/>
  <c r="J63" i="1"/>
  <c r="F63" i="1"/>
  <c r="S63" i="1" s="1"/>
  <c r="T63" i="1" s="1"/>
  <c r="R62" i="1"/>
  <c r="N62" i="1"/>
  <c r="J62" i="1"/>
  <c r="J71" i="1" s="1"/>
  <c r="F62" i="1"/>
  <c r="S62" i="1" s="1"/>
  <c r="T62" i="1" s="1"/>
  <c r="T61" i="1"/>
  <c r="S61" i="1"/>
  <c r="R61" i="1"/>
  <c r="N61" i="1"/>
  <c r="J61" i="1"/>
  <c r="F61" i="1"/>
  <c r="Q59" i="1"/>
  <c r="P59" i="1"/>
  <c r="O59" i="1"/>
  <c r="R59" i="1" s="1"/>
  <c r="M59" i="1"/>
  <c r="L59" i="1"/>
  <c r="K59" i="1"/>
  <c r="I59" i="1"/>
  <c r="H59" i="1"/>
  <c r="G59" i="1"/>
  <c r="E59" i="1"/>
  <c r="D59" i="1"/>
  <c r="C59" i="1"/>
  <c r="B59" i="1"/>
  <c r="R58" i="1"/>
  <c r="N58" i="1"/>
  <c r="J58" i="1"/>
  <c r="S58" i="1" s="1"/>
  <c r="T58" i="1" s="1"/>
  <c r="F58" i="1"/>
  <c r="R57" i="1"/>
  <c r="N57" i="1"/>
  <c r="J57" i="1"/>
  <c r="F57" i="1"/>
  <c r="S57" i="1" s="1"/>
  <c r="T57" i="1" s="1"/>
  <c r="R56" i="1"/>
  <c r="N56" i="1"/>
  <c r="J56" i="1"/>
  <c r="F56" i="1"/>
  <c r="S56" i="1" s="1"/>
  <c r="T56" i="1" s="1"/>
  <c r="R55" i="1"/>
  <c r="N55" i="1"/>
  <c r="J55" i="1"/>
  <c r="F55" i="1"/>
  <c r="S55" i="1" s="1"/>
  <c r="T55" i="1" s="1"/>
  <c r="R54" i="1"/>
  <c r="S54" i="1" s="1"/>
  <c r="T54" i="1" s="1"/>
  <c r="N54" i="1"/>
  <c r="J54" i="1"/>
  <c r="F54" i="1"/>
  <c r="R53" i="1"/>
  <c r="S53" i="1" s="1"/>
  <c r="T53" i="1" s="1"/>
  <c r="N53" i="1"/>
  <c r="J53" i="1"/>
  <c r="F53" i="1"/>
  <c r="R52" i="1"/>
  <c r="N52" i="1"/>
  <c r="N59" i="1" s="1"/>
  <c r="J52" i="1"/>
  <c r="F52" i="1"/>
  <c r="Q50" i="1"/>
  <c r="P50" i="1"/>
  <c r="R50" i="1" s="1"/>
  <c r="O50" i="1"/>
  <c r="M50" i="1"/>
  <c r="L50" i="1"/>
  <c r="K50" i="1"/>
  <c r="I50" i="1"/>
  <c r="H50" i="1"/>
  <c r="H106" i="1" s="1"/>
  <c r="G50" i="1"/>
  <c r="E50" i="1"/>
  <c r="D50" i="1"/>
  <c r="C50" i="1"/>
  <c r="B50" i="1"/>
  <c r="R49" i="1"/>
  <c r="N49" i="1"/>
  <c r="J49" i="1"/>
  <c r="F49" i="1"/>
  <c r="S49" i="1" s="1"/>
  <c r="T49" i="1" s="1"/>
  <c r="R48" i="1"/>
  <c r="N48" i="1"/>
  <c r="S48" i="1" s="1"/>
  <c r="T48" i="1" s="1"/>
  <c r="J48" i="1"/>
  <c r="F48" i="1"/>
  <c r="T47" i="1"/>
  <c r="S47" i="1"/>
  <c r="R47" i="1"/>
  <c r="N47" i="1"/>
  <c r="J47" i="1"/>
  <c r="F47" i="1"/>
  <c r="R46" i="1"/>
  <c r="N46" i="1"/>
  <c r="J46" i="1"/>
  <c r="F46" i="1"/>
  <c r="S46" i="1" s="1"/>
  <c r="T46" i="1" s="1"/>
  <c r="R45" i="1"/>
  <c r="N45" i="1"/>
  <c r="S45" i="1" s="1"/>
  <c r="T45" i="1" s="1"/>
  <c r="J45" i="1"/>
  <c r="F45" i="1"/>
  <c r="R44" i="1"/>
  <c r="N44" i="1"/>
  <c r="J44" i="1"/>
  <c r="F44" i="1"/>
  <c r="S44" i="1" s="1"/>
  <c r="T44" i="1" s="1"/>
  <c r="R43" i="1"/>
  <c r="N43" i="1"/>
  <c r="J43" i="1"/>
  <c r="S43" i="1" s="1"/>
  <c r="T43" i="1" s="1"/>
  <c r="F43" i="1"/>
  <c r="R42" i="1"/>
  <c r="N42" i="1"/>
  <c r="J42" i="1"/>
  <c r="F42" i="1"/>
  <c r="S42" i="1" s="1"/>
  <c r="T42" i="1" s="1"/>
  <c r="R41" i="1"/>
  <c r="N41" i="1"/>
  <c r="J41" i="1"/>
  <c r="F41" i="1"/>
  <c r="S41" i="1" s="1"/>
  <c r="T41" i="1" s="1"/>
  <c r="S40" i="1"/>
  <c r="T40" i="1" s="1"/>
  <c r="R40" i="1"/>
  <c r="N40" i="1"/>
  <c r="J40" i="1"/>
  <c r="F40" i="1"/>
  <c r="R39" i="1"/>
  <c r="N39" i="1"/>
  <c r="J39" i="1"/>
  <c r="F39" i="1"/>
  <c r="S39" i="1" s="1"/>
  <c r="T39" i="1" s="1"/>
  <c r="R38" i="1"/>
  <c r="N38" i="1"/>
  <c r="S38" i="1" s="1"/>
  <c r="T38" i="1" s="1"/>
  <c r="J38" i="1"/>
  <c r="F38" i="1"/>
  <c r="R37" i="1"/>
  <c r="N37" i="1"/>
  <c r="J37" i="1"/>
  <c r="F37" i="1"/>
  <c r="R36" i="1"/>
  <c r="N36" i="1"/>
  <c r="J36" i="1"/>
  <c r="F36" i="1"/>
  <c r="S36" i="1" s="1"/>
  <c r="T36" i="1" s="1"/>
  <c r="R35" i="1"/>
  <c r="N35" i="1"/>
  <c r="J35" i="1"/>
  <c r="F35" i="1"/>
  <c r="S35" i="1" s="1"/>
  <c r="T35" i="1" s="1"/>
  <c r="R34" i="1"/>
  <c r="S34" i="1" s="1"/>
  <c r="T34" i="1" s="1"/>
  <c r="N34" i="1"/>
  <c r="J34" i="1"/>
  <c r="F34" i="1"/>
  <c r="S33" i="1"/>
  <c r="T33" i="1" s="1"/>
  <c r="R33" i="1"/>
  <c r="N33" i="1"/>
  <c r="J33" i="1"/>
  <c r="F33" i="1"/>
  <c r="R32" i="1"/>
  <c r="S32" i="1" s="1"/>
  <c r="T32" i="1" s="1"/>
  <c r="N32" i="1"/>
  <c r="J32" i="1"/>
  <c r="F32" i="1"/>
  <c r="F50" i="1" s="1"/>
  <c r="Q30" i="1"/>
  <c r="R30" i="1" s="1"/>
  <c r="P30" i="1"/>
  <c r="O30" i="1"/>
  <c r="M30" i="1"/>
  <c r="L30" i="1"/>
  <c r="K30" i="1"/>
  <c r="K106" i="1" s="1"/>
  <c r="J30" i="1"/>
  <c r="I30" i="1"/>
  <c r="I106" i="1" s="1"/>
  <c r="H30" i="1"/>
  <c r="G30" i="1"/>
  <c r="E30" i="1"/>
  <c r="D30" i="1"/>
  <c r="C30" i="1"/>
  <c r="B30" i="1"/>
  <c r="R29" i="1"/>
  <c r="N29" i="1"/>
  <c r="J29" i="1"/>
  <c r="F29" i="1"/>
  <c r="S29" i="1" s="1"/>
  <c r="T29" i="1" s="1"/>
  <c r="R28" i="1"/>
  <c r="S28" i="1" s="1"/>
  <c r="T28" i="1" s="1"/>
  <c r="N28" i="1"/>
  <c r="J28" i="1"/>
  <c r="F28" i="1"/>
  <c r="F30" i="1" s="1"/>
  <c r="R27" i="1"/>
  <c r="N27" i="1"/>
  <c r="J27" i="1"/>
  <c r="F27" i="1"/>
  <c r="S27" i="1" s="1"/>
  <c r="T27" i="1" s="1"/>
  <c r="Q25" i="1"/>
  <c r="P25" i="1"/>
  <c r="O25" i="1"/>
  <c r="R25" i="1" s="1"/>
  <c r="M25" i="1"/>
  <c r="L25" i="1"/>
  <c r="L106" i="1" s="1"/>
  <c r="K25" i="1"/>
  <c r="I25" i="1"/>
  <c r="H25" i="1"/>
  <c r="G25" i="1"/>
  <c r="E25" i="1"/>
  <c r="D25" i="1"/>
  <c r="C25" i="1"/>
  <c r="B25" i="1"/>
  <c r="S24" i="1"/>
  <c r="T24" i="1" s="1"/>
  <c r="R24" i="1"/>
  <c r="N24" i="1"/>
  <c r="N25" i="1" s="1"/>
  <c r="J24" i="1"/>
  <c r="F24" i="1"/>
  <c r="R23" i="1"/>
  <c r="N23" i="1"/>
  <c r="J23" i="1"/>
  <c r="J25" i="1" s="1"/>
  <c r="F23" i="1"/>
  <c r="S23" i="1" s="1"/>
  <c r="T23" i="1" s="1"/>
  <c r="Q21" i="1"/>
  <c r="P21" i="1"/>
  <c r="O21" i="1"/>
  <c r="R21" i="1" s="1"/>
  <c r="M21" i="1"/>
  <c r="L21" i="1"/>
  <c r="K21" i="1"/>
  <c r="I21" i="1"/>
  <c r="H21" i="1"/>
  <c r="G21" i="1"/>
  <c r="E21" i="1"/>
  <c r="D21" i="1"/>
  <c r="C21" i="1"/>
  <c r="B21" i="1"/>
  <c r="T20" i="1"/>
  <c r="R20" i="1"/>
  <c r="N20" i="1"/>
  <c r="J20" i="1"/>
  <c r="F20" i="1"/>
  <c r="S20" i="1" s="1"/>
  <c r="R19" i="1"/>
  <c r="N19" i="1"/>
  <c r="J19" i="1"/>
  <c r="F19" i="1"/>
  <c r="S19" i="1" s="1"/>
  <c r="T19" i="1" s="1"/>
  <c r="R18" i="1"/>
  <c r="S18" i="1" s="1"/>
  <c r="T18" i="1" s="1"/>
  <c r="N18" i="1"/>
  <c r="J18" i="1"/>
  <c r="F18" i="1"/>
  <c r="R17" i="1"/>
  <c r="N17" i="1"/>
  <c r="J17" i="1"/>
  <c r="F17" i="1"/>
  <c r="R16" i="1"/>
  <c r="N16" i="1"/>
  <c r="J16" i="1"/>
  <c r="S16" i="1" s="1"/>
  <c r="T16" i="1" s="1"/>
  <c r="F16" i="1"/>
  <c r="R15" i="1"/>
  <c r="N15" i="1"/>
  <c r="J15" i="1"/>
  <c r="F15" i="1"/>
  <c r="S15" i="1" s="1"/>
  <c r="T15" i="1" s="1"/>
  <c r="R14" i="1"/>
  <c r="S14" i="1" s="1"/>
  <c r="T14" i="1" s="1"/>
  <c r="N14" i="1"/>
  <c r="J14" i="1"/>
  <c r="F14" i="1"/>
  <c r="R13" i="1"/>
  <c r="N13" i="1"/>
  <c r="J13" i="1"/>
  <c r="F13" i="1"/>
  <c r="S13" i="1" s="1"/>
  <c r="T13" i="1" s="1"/>
  <c r="Q11" i="1"/>
  <c r="P11" i="1"/>
  <c r="O11" i="1"/>
  <c r="M11" i="1"/>
  <c r="M106" i="1" s="1"/>
  <c r="L11" i="1"/>
  <c r="K11" i="1"/>
  <c r="I11" i="1"/>
  <c r="H11" i="1"/>
  <c r="G11" i="1"/>
  <c r="E11" i="1"/>
  <c r="D11" i="1"/>
  <c r="C11" i="1"/>
  <c r="C106" i="1" s="1"/>
  <c r="B11" i="1"/>
  <c r="S10" i="1"/>
  <c r="T10" i="1" s="1"/>
  <c r="R10" i="1"/>
  <c r="N10" i="1"/>
  <c r="J10" i="1"/>
  <c r="F10" i="1"/>
  <c r="R9" i="1"/>
  <c r="N9" i="1"/>
  <c r="J9" i="1"/>
  <c r="F9" i="1"/>
  <c r="S9" i="1" s="1"/>
  <c r="T9" i="1" s="1"/>
  <c r="R8" i="1"/>
  <c r="R11" i="1" s="1"/>
  <c r="N8" i="1"/>
  <c r="J8" i="1"/>
  <c r="F8" i="1"/>
  <c r="R7" i="1"/>
  <c r="N7" i="1"/>
  <c r="J7" i="1"/>
  <c r="F7" i="1"/>
  <c r="S7" i="1" s="1"/>
  <c r="T7" i="1" s="1"/>
  <c r="R6" i="1"/>
  <c r="N6" i="1"/>
  <c r="N11" i="1" s="1"/>
  <c r="J6" i="1"/>
  <c r="J11" i="1" s="1"/>
  <c r="F6" i="1"/>
  <c r="F11" i="1" s="1"/>
  <c r="S11" i="1" l="1"/>
  <c r="T11" i="1" s="1"/>
  <c r="S50" i="1"/>
  <c r="T50" i="1" s="1"/>
  <c r="T78" i="1"/>
  <c r="S100" i="1"/>
  <c r="T100" i="1" s="1"/>
  <c r="O106" i="1"/>
  <c r="P106" i="1"/>
  <c r="F59" i="1"/>
  <c r="S59" i="1" s="1"/>
  <c r="T59" i="1" s="1"/>
  <c r="S52" i="1"/>
  <c r="T52" i="1" s="1"/>
  <c r="B106" i="1"/>
  <c r="Q106" i="1"/>
  <c r="N50" i="1"/>
  <c r="J59" i="1"/>
  <c r="S73" i="1"/>
  <c r="T73" i="1" s="1"/>
  <c r="S8" i="1"/>
  <c r="T8" i="1" s="1"/>
  <c r="D106" i="1"/>
  <c r="E106" i="1"/>
  <c r="R74" i="1"/>
  <c r="S74" i="1" s="1"/>
  <c r="T74" i="1" s="1"/>
  <c r="S6" i="1"/>
  <c r="T6" i="1" s="1"/>
  <c r="F25" i="1"/>
  <c r="S25" i="1" s="1"/>
  <c r="T25" i="1" s="1"/>
  <c r="F21" i="1"/>
  <c r="N30" i="1"/>
  <c r="S30" i="1" s="1"/>
  <c r="T30" i="1" s="1"/>
  <c r="F100" i="1"/>
  <c r="J21" i="1"/>
  <c r="J106" i="1" s="1"/>
  <c r="F71" i="1"/>
  <c r="S71" i="1" s="1"/>
  <c r="T71" i="1" s="1"/>
  <c r="F76" i="1"/>
  <c r="S76" i="1" s="1"/>
  <c r="T76" i="1" s="1"/>
  <c r="J50" i="1"/>
  <c r="N71" i="1"/>
  <c r="N21" i="1"/>
  <c r="N106" i="1" s="1"/>
  <c r="S17" i="1"/>
  <c r="T17" i="1" s="1"/>
  <c r="S37" i="1"/>
  <c r="T37" i="1" s="1"/>
  <c r="F104" i="1"/>
  <c r="S104" i="1" s="1"/>
  <c r="T104" i="1" s="1"/>
  <c r="S21" i="1" l="1"/>
  <c r="T21" i="1" s="1"/>
  <c r="R106" i="1"/>
  <c r="F106" i="1"/>
  <c r="S106" i="1" s="1"/>
  <c r="T106" i="1" s="1"/>
</calcChain>
</file>

<file path=xl/sharedStrings.xml><?xml version="1.0" encoding="utf-8"?>
<sst xmlns="http://schemas.openxmlformats.org/spreadsheetml/2006/main" count="125" uniqueCount="115">
  <si>
    <t>"E"</t>
  </si>
  <si>
    <t>COUNTY GOVERNMENT OF NYANDARUA</t>
  </si>
  <si>
    <t xml:space="preserve">REVENUE PERFORMANCE  </t>
  </si>
  <si>
    <t>REVENUE SOURCE</t>
  </si>
  <si>
    <t>TARGET FY  2023/24</t>
  </si>
  <si>
    <t>JULY</t>
  </si>
  <si>
    <t>AUGUST</t>
  </si>
  <si>
    <t>SEPTEMBER</t>
  </si>
  <si>
    <t>1ST QUARTER TOTAL</t>
  </si>
  <si>
    <t>OCTOBER</t>
  </si>
  <si>
    <t>NOVEMBER</t>
  </si>
  <si>
    <t>DECEMBER</t>
  </si>
  <si>
    <t>2ND QUARTER TOTAL</t>
  </si>
  <si>
    <t>JANUARY</t>
  </si>
  <si>
    <t>FEBRUARY</t>
  </si>
  <si>
    <t>MARCH</t>
  </si>
  <si>
    <t>3RD QUARTER TOTAL</t>
  </si>
  <si>
    <t>APRIL</t>
  </si>
  <si>
    <t>MAY</t>
  </si>
  <si>
    <t>JUNE</t>
  </si>
  <si>
    <t>4TH QUARTER TOTAL</t>
  </si>
  <si>
    <t>GRAND TOTAL</t>
  </si>
  <si>
    <t>VARIANCE</t>
  </si>
  <si>
    <t>HEALTH SERVICES</t>
  </si>
  <si>
    <t>J.M. HOSPITAL</t>
  </si>
  <si>
    <t>ENGINEER HOSPITAL</t>
  </si>
  <si>
    <t>N.H.I.F FEE/INSURANCE</t>
  </si>
  <si>
    <t>PUBLIC HEALTH FEES  AND CHARGES</t>
  </si>
  <si>
    <t>GRAVE FEES</t>
  </si>
  <si>
    <t>TOTAL</t>
  </si>
  <si>
    <t>WATER, ENVIRONMENT, CLIMATE CHANGE AND NATURAL RESOURCES</t>
  </si>
  <si>
    <t>CONSERVANCY</t>
  </si>
  <si>
    <t>EXHAUSTER AND EXH. MILAGE/DUMPING FEES</t>
  </si>
  <si>
    <t>HIRE OF WATER TANKER AND WATER FEES</t>
  </si>
  <si>
    <t>PARK ENTRANCE FEE</t>
  </si>
  <si>
    <t>LOGGING FEES</t>
  </si>
  <si>
    <t>SALE OF TREES</t>
  </si>
  <si>
    <t>NOISE CONTROL</t>
  </si>
  <si>
    <t>WATER PROVIDER LICENCE/BOREHOLE DRILLING</t>
  </si>
  <si>
    <t xml:space="preserve">YOUTH EMPOWERMENT, SPORTS AND ARTS  </t>
  </si>
  <si>
    <t>OPEN SPACE/ STADIUM HIRE</t>
  </si>
  <si>
    <t>SPORT ACTIVITIES</t>
  </si>
  <si>
    <t>PUBLIC SERVICE ADMINISTRATION AND DEVOLUTION</t>
  </si>
  <si>
    <t>IMPOUNDED FEES</t>
  </si>
  <si>
    <t>STORAGE FEES</t>
  </si>
  <si>
    <t>OTHER NON-COMPLIANCE PENALTIES</t>
  </si>
  <si>
    <t>LANDS, PHYSICAL PLANNING AND URBAN DEVELOPMENT;</t>
  </si>
  <si>
    <t>PLOT RATES</t>
  </si>
  <si>
    <t>LAND RATES</t>
  </si>
  <si>
    <t>GROUND/KIOSK RENT</t>
  </si>
  <si>
    <t>SUB-DIVISION OF LAND</t>
  </si>
  <si>
    <t>SITE INDICATION</t>
  </si>
  <si>
    <t>CHANGE OF USER</t>
  </si>
  <si>
    <t>LAND/PLOT REG. FEES</t>
  </si>
  <si>
    <t>DEV.(PPA FORMS)</t>
  </si>
  <si>
    <t>BUILDING PLANS CHARGES/ FEES</t>
  </si>
  <si>
    <t>TRANSFER FEES</t>
  </si>
  <si>
    <t>CLEARANCE CERTIFICATE</t>
  </si>
  <si>
    <t>HIRE OF HALL/CHAIRS</t>
  </si>
  <si>
    <t>SURVEY FEES</t>
  </si>
  <si>
    <t>LEASE EXTENSION</t>
  </si>
  <si>
    <t>SEARCH FEE</t>
  </si>
  <si>
    <t>CERTIFICATE OF COMPLIANCE</t>
  </si>
  <si>
    <t>ADVERTISEMENT</t>
  </si>
  <si>
    <t>WAYLEAVE</t>
  </si>
  <si>
    <t>ENERGY, ROADS TRANSPORT AND HOUSING</t>
  </si>
  <si>
    <t>BUS AND MATATU FEES</t>
  </si>
  <si>
    <t>HOUSE/OFFICE RENT</t>
  </si>
  <si>
    <t>MOTOR CYCLE FEES (PARKING)</t>
  </si>
  <si>
    <t>TOWN PARKING FEE</t>
  </si>
  <si>
    <t>PROJECT MANAGEMENT FEE</t>
  </si>
  <si>
    <t>DISPOSAL OF ASSETS</t>
  </si>
  <si>
    <t>FIRE CERTIFICATE</t>
  </si>
  <si>
    <t>TOURISM, COOPERATIVES DEVELOPMENT TRADE &amp; INDUSTRIALIZATION AND DEVELOPMENT</t>
  </si>
  <si>
    <t>SINGLE BUSINESS PERMITS</t>
  </si>
  <si>
    <t>SBP PENALTIES</t>
  </si>
  <si>
    <t>SALE OF APPLICATION/RENEWAL</t>
  </si>
  <si>
    <t>OPEN AIR MARKET FEES</t>
  </si>
  <si>
    <t>MARKET STALL RENT</t>
  </si>
  <si>
    <t>CHANGE OF BUSINESS/BUSINESS TRANSFER</t>
  </si>
  <si>
    <t>WEIGHTS AND MEASURES</t>
  </si>
  <si>
    <t>TOURISM ACTIVITIES</t>
  </si>
  <si>
    <t>COOPERATIVE AUDIT FEES</t>
  </si>
  <si>
    <t>ABORETUM CHARGES</t>
  </si>
  <si>
    <t>EDUCATION, CHILDREN, GENDER AFFAIRS, CULTURE AND SOCIAL SERVICES</t>
  </si>
  <si>
    <t>REG.AND RENEWAL OF GROUPS</t>
  </si>
  <si>
    <t>LIQOUR LICENCE/INSPECTION/APP</t>
  </si>
  <si>
    <t>LIBRARY CHARGES</t>
  </si>
  <si>
    <t>AGRICULTURE, LIVESTOCK AND FISHERIES</t>
  </si>
  <si>
    <t>CATTLE DIPS</t>
  </si>
  <si>
    <t>PRODUCE CESS ROYALTIES</t>
  </si>
  <si>
    <t>SLAUGHTER FEES</t>
  </si>
  <si>
    <t>HIRE OF MACHINES(AGRICULTURE)</t>
  </si>
  <si>
    <t>MEAT INSPECTION</t>
  </si>
  <si>
    <t xml:space="preserve"> VET DEPARTMENT(AI SERVICES)</t>
  </si>
  <si>
    <t>VACCINATION</t>
  </si>
  <si>
    <t>C.O.T AND MOVEMENT PERMIT</t>
  </si>
  <si>
    <t xml:space="preserve"> ATC NJABINI </t>
  </si>
  <si>
    <t xml:space="preserve"> ATC NJABINI ( REVOLVING FUND A/C)</t>
  </si>
  <si>
    <t>ATC OLJORO OROK</t>
  </si>
  <si>
    <t>ATC OLJORO OROK(REVOLVING FUND A/C)</t>
  </si>
  <si>
    <t>NYANDARUA SEED (REVOLVING FUND A/C)</t>
  </si>
  <si>
    <t>FISHERIES</t>
  </si>
  <si>
    <t>MOTORCYCLE MORTGAGE FEES</t>
  </si>
  <si>
    <t>SUBSIDIZED FERTILIZER SALE</t>
  </si>
  <si>
    <t>REG. OF TRANSPORTERS ( AGRI)</t>
  </si>
  <si>
    <t>SHAMBA RENT</t>
  </si>
  <si>
    <t xml:space="preserve">A.M.S NYAHURURU </t>
  </si>
  <si>
    <t>A.M.S NYAHURURU (REVOLVING FUND A/C)</t>
  </si>
  <si>
    <t xml:space="preserve">A.M.S KINANGOP </t>
  </si>
  <si>
    <t>A.M.S KINANGOP ( REVOLVING FUND A/C)</t>
  </si>
  <si>
    <t>OTHERS</t>
  </si>
  <si>
    <t>IMPREST SURRENDER/SALARY RECOVERLY</t>
  </si>
  <si>
    <t>INSURANCE COMPENSATION</t>
  </si>
  <si>
    <t>DIRECT DIPOSIT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</si>
</sst>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&quot; &quot;#,##0&quot; &quot;;&quot; (&quot;#,##0&quot;)&quot;;&quot; -&quot;00&quot; &quot;;&quot; &quot;@&quot; 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1"/>
      <color rgb="FF00000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CE4D6"/>
        <bgColor rgb="FFFCE4D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CE4D6"/>
      </patternFill>
    </fill>
    <fill>
      <patternFill patternType="solid">
        <fgColor theme="7" tint="0.59999389629810485"/>
        <bgColor rgb="FFFCE4D6"/>
      </patternFill>
    </fill>
    <fill>
      <patternFill patternType="solid">
        <fgColor theme="9" tint="0.59999389629810485"/>
        <bgColor rgb="FFFCE4D6"/>
      </patternFill>
    </fill>
    <fill>
      <patternFill patternType="solid">
        <fgColor rgb="FFFFC000"/>
        <bgColor rgb="FFFCE4D6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rgb="FFDDEBF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4" fillId="2" borderId="1" xfId="0" applyFont="1" applyFill="1" applyBorder="1" applyAlignment="1">
      <alignment horizontal="left" vertical="top" wrapText="1"/>
    </xf>
    <xf numFmtId="0" fontId="3" fillId="2" borderId="0" xfId="0" applyFont="1" applyFill="1"/>
    <xf numFmtId="164" fontId="5" fillId="0" borderId="0" xfId="1" applyFont="1"/>
    <xf numFmtId="164" fontId="1" fillId="0" borderId="0" xfId="1" applyFont="1"/>
    <xf numFmtId="0" fontId="6" fillId="0" borderId="0" xfId="0" applyFont="1"/>
    <xf numFmtId="0" fontId="7" fillId="0" borderId="0" xfId="0" applyFont="1"/>
    <xf numFmtId="164" fontId="8" fillId="0" borderId="0" xfId="1" applyFont="1"/>
    <xf numFmtId="164" fontId="9" fillId="0" borderId="0" xfId="1" applyFont="1"/>
    <xf numFmtId="0" fontId="10" fillId="3" borderId="1" xfId="0" applyFont="1" applyFill="1" applyBorder="1"/>
    <xf numFmtId="0" fontId="9" fillId="4" borderId="1" xfId="0" applyFont="1" applyFill="1" applyBorder="1" applyAlignment="1">
      <alignment wrapText="1"/>
    </xf>
    <xf numFmtId="164" fontId="7" fillId="3" borderId="1" xfId="1" applyFont="1" applyFill="1" applyBorder="1"/>
    <xf numFmtId="164" fontId="11" fillId="3" borderId="1" xfId="1" applyFont="1" applyFill="1" applyBorder="1"/>
    <xf numFmtId="164" fontId="7" fillId="3" borderId="1" xfId="1" applyFont="1" applyFill="1" applyBorder="1" applyAlignment="1">
      <alignment wrapText="1"/>
    </xf>
    <xf numFmtId="164" fontId="11" fillId="3" borderId="1" xfId="1" applyFont="1" applyFill="1" applyBorder="1" applyAlignment="1">
      <alignment wrapText="1"/>
    </xf>
    <xf numFmtId="0" fontId="7" fillId="3" borderId="1" xfId="0" applyFont="1" applyFill="1" applyBorder="1"/>
    <xf numFmtId="0" fontId="12" fillId="5" borderId="1" xfId="0" applyFont="1" applyFill="1" applyBorder="1" applyAlignment="1">
      <alignment vertical="center"/>
    </xf>
    <xf numFmtId="0" fontId="0" fillId="5" borderId="1" xfId="0" applyFill="1" applyBorder="1"/>
    <xf numFmtId="164" fontId="1" fillId="5" borderId="1" xfId="1" applyFont="1" applyFill="1" applyBorder="1"/>
    <xf numFmtId="164" fontId="13" fillId="6" borderId="1" xfId="1" applyFont="1" applyFill="1" applyBorder="1"/>
    <xf numFmtId="164" fontId="1" fillId="7" borderId="1" xfId="1" applyFont="1" applyFill="1" applyBorder="1"/>
    <xf numFmtId="164" fontId="1" fillId="0" borderId="1" xfId="1" applyFont="1" applyBorder="1"/>
    <xf numFmtId="164" fontId="1" fillId="8" borderId="1" xfId="1" applyFont="1" applyFill="1" applyBorder="1"/>
    <xf numFmtId="164" fontId="1" fillId="9" borderId="1" xfId="1" applyFont="1" applyFill="1" applyBorder="1"/>
    <xf numFmtId="164" fontId="5" fillId="10" borderId="1" xfId="1" applyFont="1" applyFill="1" applyBorder="1"/>
    <xf numFmtId="164" fontId="1" fillId="10" borderId="1" xfId="1" applyFont="1" applyFill="1" applyBorder="1"/>
    <xf numFmtId="43" fontId="0" fillId="8" borderId="1" xfId="0" applyNumberFormat="1" applyFill="1" applyBorder="1"/>
    <xf numFmtId="164" fontId="1" fillId="11" borderId="1" xfId="1" applyFont="1" applyFill="1" applyBorder="1"/>
    <xf numFmtId="43" fontId="0" fillId="7" borderId="1" xfId="0" applyNumberFormat="1" applyFill="1" applyBorder="1"/>
    <xf numFmtId="43" fontId="0" fillId="12" borderId="1" xfId="0" applyNumberFormat="1" applyFill="1" applyBorder="1"/>
    <xf numFmtId="43" fontId="0" fillId="3" borderId="1" xfId="0" applyNumberFormat="1" applyFill="1" applyBorder="1"/>
    <xf numFmtId="164" fontId="13" fillId="13" borderId="1" xfId="1" applyFont="1" applyFill="1" applyBorder="1"/>
    <xf numFmtId="164" fontId="5" fillId="7" borderId="1" xfId="1" applyFont="1" applyFill="1" applyBorder="1"/>
    <xf numFmtId="164" fontId="1" fillId="14" borderId="1" xfId="1" applyFont="1" applyFill="1" applyBorder="1"/>
    <xf numFmtId="0" fontId="0" fillId="14" borderId="0" xfId="0" applyFill="1"/>
    <xf numFmtId="164" fontId="14" fillId="15" borderId="1" xfId="1" applyFont="1" applyFill="1" applyBorder="1"/>
    <xf numFmtId="43" fontId="3" fillId="7" borderId="1" xfId="0" applyNumberFormat="1" applyFont="1" applyFill="1" applyBorder="1"/>
    <xf numFmtId="0" fontId="3" fillId="0" borderId="0" xfId="0" applyFont="1"/>
    <xf numFmtId="43" fontId="0" fillId="5" borderId="1" xfId="0" applyNumberFormat="1" applyFill="1" applyBorder="1"/>
    <xf numFmtId="164" fontId="15" fillId="13" borderId="1" xfId="1" applyFont="1" applyFill="1" applyBorder="1"/>
    <xf numFmtId="43" fontId="3" fillId="5" borderId="1" xfId="0" applyNumberFormat="1" applyFont="1" applyFill="1" applyBorder="1"/>
    <xf numFmtId="164" fontId="3" fillId="7" borderId="1" xfId="1" applyFont="1" applyFill="1" applyBorder="1"/>
    <xf numFmtId="0" fontId="16" fillId="5" borderId="1" xfId="0" applyFont="1" applyFill="1" applyBorder="1" applyAlignment="1">
      <alignment vertical="center"/>
    </xf>
    <xf numFmtId="0" fontId="0" fillId="12" borderId="1" xfId="0" applyFill="1" applyBorder="1"/>
    <xf numFmtId="164" fontId="0" fillId="0" borderId="0" xfId="0" applyNumberFormat="1"/>
    <xf numFmtId="164" fontId="15" fillId="6" borderId="1" xfId="1" applyFont="1" applyFill="1" applyBorder="1"/>
    <xf numFmtId="164" fontId="17" fillId="6" borderId="1" xfId="1" applyFont="1" applyFill="1" applyBorder="1"/>
    <xf numFmtId="164" fontId="17" fillId="16" borderId="1" xfId="1" applyFont="1" applyFill="1" applyBorder="1"/>
    <xf numFmtId="164" fontId="5" fillId="5" borderId="1" xfId="1" applyFont="1" applyFill="1" applyBorder="1"/>
    <xf numFmtId="164" fontId="17" fillId="15" borderId="1" xfId="1" applyFont="1" applyFill="1" applyBorder="1"/>
    <xf numFmtId="0" fontId="12" fillId="5" borderId="1" xfId="0" applyFont="1" applyFill="1" applyBorder="1" applyAlignment="1">
      <alignment vertical="center" wrapText="1"/>
    </xf>
    <xf numFmtId="164" fontId="18" fillId="6" borderId="1" xfId="1" applyFont="1" applyFill="1" applyBorder="1"/>
    <xf numFmtId="164" fontId="19" fillId="6" borderId="1" xfId="1" applyFont="1" applyFill="1" applyBorder="1"/>
    <xf numFmtId="164" fontId="15" fillId="13" borderId="1" xfId="1" applyFont="1" applyFill="1" applyBorder="1" applyAlignment="1">
      <alignment horizontal="left"/>
    </xf>
    <xf numFmtId="164" fontId="5" fillId="14" borderId="1" xfId="1" applyFont="1" applyFill="1" applyBorder="1"/>
    <xf numFmtId="164" fontId="5" fillId="11" borderId="1" xfId="1" applyFont="1" applyFill="1" applyBorder="1"/>
    <xf numFmtId="164" fontId="2" fillId="11" borderId="1" xfId="1" applyFont="1" applyFill="1" applyBorder="1"/>
    <xf numFmtId="0" fontId="2" fillId="14" borderId="0" xfId="0" applyFont="1" applyFill="1"/>
    <xf numFmtId="164" fontId="13" fillId="6" borderId="1" xfId="1" applyFont="1" applyFill="1" applyBorder="1" applyAlignment="1">
      <alignment horizontal="left"/>
    </xf>
    <xf numFmtId="164" fontId="14" fillId="17" borderId="1" xfId="1" applyFont="1" applyFill="1" applyBorder="1"/>
    <xf numFmtId="164" fontId="3" fillId="5" borderId="1" xfId="1" applyFont="1" applyFill="1" applyBorder="1"/>
    <xf numFmtId="164" fontId="20" fillId="6" borderId="1" xfId="1" applyFont="1" applyFill="1" applyBorder="1"/>
    <xf numFmtId="164" fontId="14" fillId="18" borderId="1" xfId="1" applyFont="1" applyFill="1" applyBorder="1"/>
    <xf numFmtId="164" fontId="3" fillId="19" borderId="1" xfId="1" applyFont="1" applyFill="1" applyBorder="1"/>
    <xf numFmtId="43" fontId="0" fillId="19" borderId="1" xfId="0" applyNumberFormat="1" applyFill="1" applyBorder="1"/>
    <xf numFmtId="165" fontId="21" fillId="20" borderId="1" xfId="1" applyNumberFormat="1" applyFont="1" applyFill="1" applyBorder="1" applyAlignment="1"/>
    <xf numFmtId="0" fontId="10" fillId="0" borderId="0" xfId="0" applyFont="1"/>
    <xf numFmtId="43" fontId="0" fillId="0" borderId="0" xfId="0" applyNumberFormat="1"/>
    <xf numFmtId="164" fontId="2" fillId="0" borderId="0" xfId="1" applyFont="1"/>
  </cellXfs>
  <cellStyles count="2">
    <cellStyle name="Comma 10" xfId="1" xr:uid="{6BF97F4F-69B1-467D-9B5F-F3EEA8733A5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EE353-C890-4144-AF49-5299B4AD5FD0}">
  <dimension ref="A1:X109"/>
  <sheetViews>
    <sheetView tabSelected="1" workbookViewId="0">
      <selection activeCell="A4" sqref="A4"/>
    </sheetView>
  </sheetViews>
  <sheetFormatPr defaultColWidth="8.90625" defaultRowHeight="15.5" x14ac:dyDescent="0.35"/>
  <cols>
    <col min="1" max="1" width="51.453125" style="66" customWidth="1"/>
    <col min="2" max="2" width="16.90625" bestFit="1" customWidth="1"/>
    <col min="3" max="4" width="14.36328125" style="4" bestFit="1" customWidth="1"/>
    <col min="5" max="5" width="16.453125" style="4" customWidth="1"/>
    <col min="6" max="6" width="17.6328125" style="4" hidden="1" customWidth="1"/>
    <col min="7" max="7" width="14.36328125" style="4" hidden="1" customWidth="1"/>
    <col min="8" max="8" width="15.453125" style="4" hidden="1" customWidth="1"/>
    <col min="9" max="9" width="14.36328125" style="4" hidden="1" customWidth="1"/>
    <col min="10" max="10" width="2.90625" style="4" hidden="1" customWidth="1"/>
    <col min="11" max="11" width="14.36328125" style="3" hidden="1" customWidth="1"/>
    <col min="12" max="13" width="14.36328125" style="4" hidden="1" customWidth="1"/>
    <col min="14" max="14" width="18.453125" hidden="1" customWidth="1"/>
    <col min="15" max="16" width="14.36328125" style="4" hidden="1" customWidth="1"/>
    <col min="17" max="17" width="18.36328125" style="4" customWidth="1"/>
    <col min="18" max="18" width="18.08984375" bestFit="1" customWidth="1"/>
    <col min="19" max="20" width="16.90625" bestFit="1" customWidth="1"/>
    <col min="24" max="24" width="15.36328125" bestFit="1" customWidth="1"/>
    <col min="257" max="257" width="51.453125" customWidth="1"/>
    <col min="258" max="258" width="16.90625" bestFit="1" customWidth="1"/>
    <col min="259" max="260" width="14.36328125" bestFit="1" customWidth="1"/>
    <col min="261" max="261" width="16.453125" customWidth="1"/>
    <col min="262" max="272" width="0" hidden="1" customWidth="1"/>
    <col min="273" max="273" width="18.36328125" customWidth="1"/>
    <col min="274" max="274" width="18.08984375" bestFit="1" customWidth="1"/>
    <col min="275" max="276" width="16.90625" bestFit="1" customWidth="1"/>
    <col min="280" max="280" width="15.36328125" bestFit="1" customWidth="1"/>
    <col min="513" max="513" width="51.453125" customWidth="1"/>
    <col min="514" max="514" width="16.90625" bestFit="1" customWidth="1"/>
    <col min="515" max="516" width="14.36328125" bestFit="1" customWidth="1"/>
    <col min="517" max="517" width="16.453125" customWidth="1"/>
    <col min="518" max="528" width="0" hidden="1" customWidth="1"/>
    <col min="529" max="529" width="18.36328125" customWidth="1"/>
    <col min="530" max="530" width="18.08984375" bestFit="1" customWidth="1"/>
    <col min="531" max="532" width="16.90625" bestFit="1" customWidth="1"/>
    <col min="536" max="536" width="15.36328125" bestFit="1" customWidth="1"/>
    <col min="769" max="769" width="51.453125" customWidth="1"/>
    <col min="770" max="770" width="16.90625" bestFit="1" customWidth="1"/>
    <col min="771" max="772" width="14.36328125" bestFit="1" customWidth="1"/>
    <col min="773" max="773" width="16.453125" customWidth="1"/>
    <col min="774" max="784" width="0" hidden="1" customWidth="1"/>
    <col min="785" max="785" width="18.36328125" customWidth="1"/>
    <col min="786" max="786" width="18.08984375" bestFit="1" customWidth="1"/>
    <col min="787" max="788" width="16.90625" bestFit="1" customWidth="1"/>
    <col min="792" max="792" width="15.36328125" bestFit="1" customWidth="1"/>
    <col min="1025" max="1025" width="51.453125" customWidth="1"/>
    <col min="1026" max="1026" width="16.90625" bestFit="1" customWidth="1"/>
    <col min="1027" max="1028" width="14.36328125" bestFit="1" customWidth="1"/>
    <col min="1029" max="1029" width="16.453125" customWidth="1"/>
    <col min="1030" max="1040" width="0" hidden="1" customWidth="1"/>
    <col min="1041" max="1041" width="18.36328125" customWidth="1"/>
    <col min="1042" max="1042" width="18.08984375" bestFit="1" customWidth="1"/>
    <col min="1043" max="1044" width="16.90625" bestFit="1" customWidth="1"/>
    <col min="1048" max="1048" width="15.36328125" bestFit="1" customWidth="1"/>
    <col min="1281" max="1281" width="51.453125" customWidth="1"/>
    <col min="1282" max="1282" width="16.90625" bestFit="1" customWidth="1"/>
    <col min="1283" max="1284" width="14.36328125" bestFit="1" customWidth="1"/>
    <col min="1285" max="1285" width="16.453125" customWidth="1"/>
    <col min="1286" max="1296" width="0" hidden="1" customWidth="1"/>
    <col min="1297" max="1297" width="18.36328125" customWidth="1"/>
    <col min="1298" max="1298" width="18.08984375" bestFit="1" customWidth="1"/>
    <col min="1299" max="1300" width="16.90625" bestFit="1" customWidth="1"/>
    <col min="1304" max="1304" width="15.36328125" bestFit="1" customWidth="1"/>
    <col min="1537" max="1537" width="51.453125" customWidth="1"/>
    <col min="1538" max="1538" width="16.90625" bestFit="1" customWidth="1"/>
    <col min="1539" max="1540" width="14.36328125" bestFit="1" customWidth="1"/>
    <col min="1541" max="1541" width="16.453125" customWidth="1"/>
    <col min="1542" max="1552" width="0" hidden="1" customWidth="1"/>
    <col min="1553" max="1553" width="18.36328125" customWidth="1"/>
    <col min="1554" max="1554" width="18.08984375" bestFit="1" customWidth="1"/>
    <col min="1555" max="1556" width="16.90625" bestFit="1" customWidth="1"/>
    <col min="1560" max="1560" width="15.36328125" bestFit="1" customWidth="1"/>
    <col min="1793" max="1793" width="51.453125" customWidth="1"/>
    <col min="1794" max="1794" width="16.90625" bestFit="1" customWidth="1"/>
    <col min="1795" max="1796" width="14.36328125" bestFit="1" customWidth="1"/>
    <col min="1797" max="1797" width="16.453125" customWidth="1"/>
    <col min="1798" max="1808" width="0" hidden="1" customWidth="1"/>
    <col min="1809" max="1809" width="18.36328125" customWidth="1"/>
    <col min="1810" max="1810" width="18.08984375" bestFit="1" customWidth="1"/>
    <col min="1811" max="1812" width="16.90625" bestFit="1" customWidth="1"/>
    <col min="1816" max="1816" width="15.36328125" bestFit="1" customWidth="1"/>
    <col min="2049" max="2049" width="51.453125" customWidth="1"/>
    <col min="2050" max="2050" width="16.90625" bestFit="1" customWidth="1"/>
    <col min="2051" max="2052" width="14.36328125" bestFit="1" customWidth="1"/>
    <col min="2053" max="2053" width="16.453125" customWidth="1"/>
    <col min="2054" max="2064" width="0" hidden="1" customWidth="1"/>
    <col min="2065" max="2065" width="18.36328125" customWidth="1"/>
    <col min="2066" max="2066" width="18.08984375" bestFit="1" customWidth="1"/>
    <col min="2067" max="2068" width="16.90625" bestFit="1" customWidth="1"/>
    <col min="2072" max="2072" width="15.36328125" bestFit="1" customWidth="1"/>
    <col min="2305" max="2305" width="51.453125" customWidth="1"/>
    <col min="2306" max="2306" width="16.90625" bestFit="1" customWidth="1"/>
    <col min="2307" max="2308" width="14.36328125" bestFit="1" customWidth="1"/>
    <col min="2309" max="2309" width="16.453125" customWidth="1"/>
    <col min="2310" max="2320" width="0" hidden="1" customWidth="1"/>
    <col min="2321" max="2321" width="18.36328125" customWidth="1"/>
    <col min="2322" max="2322" width="18.08984375" bestFit="1" customWidth="1"/>
    <col min="2323" max="2324" width="16.90625" bestFit="1" customWidth="1"/>
    <col min="2328" max="2328" width="15.36328125" bestFit="1" customWidth="1"/>
    <col min="2561" max="2561" width="51.453125" customWidth="1"/>
    <col min="2562" max="2562" width="16.90625" bestFit="1" customWidth="1"/>
    <col min="2563" max="2564" width="14.36328125" bestFit="1" customWidth="1"/>
    <col min="2565" max="2565" width="16.453125" customWidth="1"/>
    <col min="2566" max="2576" width="0" hidden="1" customWidth="1"/>
    <col min="2577" max="2577" width="18.36328125" customWidth="1"/>
    <col min="2578" max="2578" width="18.08984375" bestFit="1" customWidth="1"/>
    <col min="2579" max="2580" width="16.90625" bestFit="1" customWidth="1"/>
    <col min="2584" max="2584" width="15.36328125" bestFit="1" customWidth="1"/>
    <col min="2817" max="2817" width="51.453125" customWidth="1"/>
    <col min="2818" max="2818" width="16.90625" bestFit="1" customWidth="1"/>
    <col min="2819" max="2820" width="14.36328125" bestFit="1" customWidth="1"/>
    <col min="2821" max="2821" width="16.453125" customWidth="1"/>
    <col min="2822" max="2832" width="0" hidden="1" customWidth="1"/>
    <col min="2833" max="2833" width="18.36328125" customWidth="1"/>
    <col min="2834" max="2834" width="18.08984375" bestFit="1" customWidth="1"/>
    <col min="2835" max="2836" width="16.90625" bestFit="1" customWidth="1"/>
    <col min="2840" max="2840" width="15.36328125" bestFit="1" customWidth="1"/>
    <col min="3073" max="3073" width="51.453125" customWidth="1"/>
    <col min="3074" max="3074" width="16.90625" bestFit="1" customWidth="1"/>
    <col min="3075" max="3076" width="14.36328125" bestFit="1" customWidth="1"/>
    <col min="3077" max="3077" width="16.453125" customWidth="1"/>
    <col min="3078" max="3088" width="0" hidden="1" customWidth="1"/>
    <col min="3089" max="3089" width="18.36328125" customWidth="1"/>
    <col min="3090" max="3090" width="18.08984375" bestFit="1" customWidth="1"/>
    <col min="3091" max="3092" width="16.90625" bestFit="1" customWidth="1"/>
    <col min="3096" max="3096" width="15.36328125" bestFit="1" customWidth="1"/>
    <col min="3329" max="3329" width="51.453125" customWidth="1"/>
    <col min="3330" max="3330" width="16.90625" bestFit="1" customWidth="1"/>
    <col min="3331" max="3332" width="14.36328125" bestFit="1" customWidth="1"/>
    <col min="3333" max="3333" width="16.453125" customWidth="1"/>
    <col min="3334" max="3344" width="0" hidden="1" customWidth="1"/>
    <col min="3345" max="3345" width="18.36328125" customWidth="1"/>
    <col min="3346" max="3346" width="18.08984375" bestFit="1" customWidth="1"/>
    <col min="3347" max="3348" width="16.90625" bestFit="1" customWidth="1"/>
    <col min="3352" max="3352" width="15.36328125" bestFit="1" customWidth="1"/>
    <col min="3585" max="3585" width="51.453125" customWidth="1"/>
    <col min="3586" max="3586" width="16.90625" bestFit="1" customWidth="1"/>
    <col min="3587" max="3588" width="14.36328125" bestFit="1" customWidth="1"/>
    <col min="3589" max="3589" width="16.453125" customWidth="1"/>
    <col min="3590" max="3600" width="0" hidden="1" customWidth="1"/>
    <col min="3601" max="3601" width="18.36328125" customWidth="1"/>
    <col min="3602" max="3602" width="18.08984375" bestFit="1" customWidth="1"/>
    <col min="3603" max="3604" width="16.90625" bestFit="1" customWidth="1"/>
    <col min="3608" max="3608" width="15.36328125" bestFit="1" customWidth="1"/>
    <col min="3841" max="3841" width="51.453125" customWidth="1"/>
    <col min="3842" max="3842" width="16.90625" bestFit="1" customWidth="1"/>
    <col min="3843" max="3844" width="14.36328125" bestFit="1" customWidth="1"/>
    <col min="3845" max="3845" width="16.453125" customWidth="1"/>
    <col min="3846" max="3856" width="0" hidden="1" customWidth="1"/>
    <col min="3857" max="3857" width="18.36328125" customWidth="1"/>
    <col min="3858" max="3858" width="18.08984375" bestFit="1" customWidth="1"/>
    <col min="3859" max="3860" width="16.90625" bestFit="1" customWidth="1"/>
    <col min="3864" max="3864" width="15.36328125" bestFit="1" customWidth="1"/>
    <col min="4097" max="4097" width="51.453125" customWidth="1"/>
    <col min="4098" max="4098" width="16.90625" bestFit="1" customWidth="1"/>
    <col min="4099" max="4100" width="14.36328125" bestFit="1" customWidth="1"/>
    <col min="4101" max="4101" width="16.453125" customWidth="1"/>
    <col min="4102" max="4112" width="0" hidden="1" customWidth="1"/>
    <col min="4113" max="4113" width="18.36328125" customWidth="1"/>
    <col min="4114" max="4114" width="18.08984375" bestFit="1" customWidth="1"/>
    <col min="4115" max="4116" width="16.90625" bestFit="1" customWidth="1"/>
    <col min="4120" max="4120" width="15.36328125" bestFit="1" customWidth="1"/>
    <col min="4353" max="4353" width="51.453125" customWidth="1"/>
    <col min="4354" max="4354" width="16.90625" bestFit="1" customWidth="1"/>
    <col min="4355" max="4356" width="14.36328125" bestFit="1" customWidth="1"/>
    <col min="4357" max="4357" width="16.453125" customWidth="1"/>
    <col min="4358" max="4368" width="0" hidden="1" customWidth="1"/>
    <col min="4369" max="4369" width="18.36328125" customWidth="1"/>
    <col min="4370" max="4370" width="18.08984375" bestFit="1" customWidth="1"/>
    <col min="4371" max="4372" width="16.90625" bestFit="1" customWidth="1"/>
    <col min="4376" max="4376" width="15.36328125" bestFit="1" customWidth="1"/>
    <col min="4609" max="4609" width="51.453125" customWidth="1"/>
    <col min="4610" max="4610" width="16.90625" bestFit="1" customWidth="1"/>
    <col min="4611" max="4612" width="14.36328125" bestFit="1" customWidth="1"/>
    <col min="4613" max="4613" width="16.453125" customWidth="1"/>
    <col min="4614" max="4624" width="0" hidden="1" customWidth="1"/>
    <col min="4625" max="4625" width="18.36328125" customWidth="1"/>
    <col min="4626" max="4626" width="18.08984375" bestFit="1" customWidth="1"/>
    <col min="4627" max="4628" width="16.90625" bestFit="1" customWidth="1"/>
    <col min="4632" max="4632" width="15.36328125" bestFit="1" customWidth="1"/>
    <col min="4865" max="4865" width="51.453125" customWidth="1"/>
    <col min="4866" max="4866" width="16.90625" bestFit="1" customWidth="1"/>
    <col min="4867" max="4868" width="14.36328125" bestFit="1" customWidth="1"/>
    <col min="4869" max="4869" width="16.453125" customWidth="1"/>
    <col min="4870" max="4880" width="0" hidden="1" customWidth="1"/>
    <col min="4881" max="4881" width="18.36328125" customWidth="1"/>
    <col min="4882" max="4882" width="18.08984375" bestFit="1" customWidth="1"/>
    <col min="4883" max="4884" width="16.90625" bestFit="1" customWidth="1"/>
    <col min="4888" max="4888" width="15.36328125" bestFit="1" customWidth="1"/>
    <col min="5121" max="5121" width="51.453125" customWidth="1"/>
    <col min="5122" max="5122" width="16.90625" bestFit="1" customWidth="1"/>
    <col min="5123" max="5124" width="14.36328125" bestFit="1" customWidth="1"/>
    <col min="5125" max="5125" width="16.453125" customWidth="1"/>
    <col min="5126" max="5136" width="0" hidden="1" customWidth="1"/>
    <col min="5137" max="5137" width="18.36328125" customWidth="1"/>
    <col min="5138" max="5138" width="18.08984375" bestFit="1" customWidth="1"/>
    <col min="5139" max="5140" width="16.90625" bestFit="1" customWidth="1"/>
    <col min="5144" max="5144" width="15.36328125" bestFit="1" customWidth="1"/>
    <col min="5377" max="5377" width="51.453125" customWidth="1"/>
    <col min="5378" max="5378" width="16.90625" bestFit="1" customWidth="1"/>
    <col min="5379" max="5380" width="14.36328125" bestFit="1" customWidth="1"/>
    <col min="5381" max="5381" width="16.453125" customWidth="1"/>
    <col min="5382" max="5392" width="0" hidden="1" customWidth="1"/>
    <col min="5393" max="5393" width="18.36328125" customWidth="1"/>
    <col min="5394" max="5394" width="18.08984375" bestFit="1" customWidth="1"/>
    <col min="5395" max="5396" width="16.90625" bestFit="1" customWidth="1"/>
    <col min="5400" max="5400" width="15.36328125" bestFit="1" customWidth="1"/>
    <col min="5633" max="5633" width="51.453125" customWidth="1"/>
    <col min="5634" max="5634" width="16.90625" bestFit="1" customWidth="1"/>
    <col min="5635" max="5636" width="14.36328125" bestFit="1" customWidth="1"/>
    <col min="5637" max="5637" width="16.453125" customWidth="1"/>
    <col min="5638" max="5648" width="0" hidden="1" customWidth="1"/>
    <col min="5649" max="5649" width="18.36328125" customWidth="1"/>
    <col min="5650" max="5650" width="18.08984375" bestFit="1" customWidth="1"/>
    <col min="5651" max="5652" width="16.90625" bestFit="1" customWidth="1"/>
    <col min="5656" max="5656" width="15.36328125" bestFit="1" customWidth="1"/>
    <col min="5889" max="5889" width="51.453125" customWidth="1"/>
    <col min="5890" max="5890" width="16.90625" bestFit="1" customWidth="1"/>
    <col min="5891" max="5892" width="14.36328125" bestFit="1" customWidth="1"/>
    <col min="5893" max="5893" width="16.453125" customWidth="1"/>
    <col min="5894" max="5904" width="0" hidden="1" customWidth="1"/>
    <col min="5905" max="5905" width="18.36328125" customWidth="1"/>
    <col min="5906" max="5906" width="18.08984375" bestFit="1" customWidth="1"/>
    <col min="5907" max="5908" width="16.90625" bestFit="1" customWidth="1"/>
    <col min="5912" max="5912" width="15.36328125" bestFit="1" customWidth="1"/>
    <col min="6145" max="6145" width="51.453125" customWidth="1"/>
    <col min="6146" max="6146" width="16.90625" bestFit="1" customWidth="1"/>
    <col min="6147" max="6148" width="14.36328125" bestFit="1" customWidth="1"/>
    <col min="6149" max="6149" width="16.453125" customWidth="1"/>
    <col min="6150" max="6160" width="0" hidden="1" customWidth="1"/>
    <col min="6161" max="6161" width="18.36328125" customWidth="1"/>
    <col min="6162" max="6162" width="18.08984375" bestFit="1" customWidth="1"/>
    <col min="6163" max="6164" width="16.90625" bestFit="1" customWidth="1"/>
    <col min="6168" max="6168" width="15.36328125" bestFit="1" customWidth="1"/>
    <col min="6401" max="6401" width="51.453125" customWidth="1"/>
    <col min="6402" max="6402" width="16.90625" bestFit="1" customWidth="1"/>
    <col min="6403" max="6404" width="14.36328125" bestFit="1" customWidth="1"/>
    <col min="6405" max="6405" width="16.453125" customWidth="1"/>
    <col min="6406" max="6416" width="0" hidden="1" customWidth="1"/>
    <col min="6417" max="6417" width="18.36328125" customWidth="1"/>
    <col min="6418" max="6418" width="18.08984375" bestFit="1" customWidth="1"/>
    <col min="6419" max="6420" width="16.90625" bestFit="1" customWidth="1"/>
    <col min="6424" max="6424" width="15.36328125" bestFit="1" customWidth="1"/>
    <col min="6657" max="6657" width="51.453125" customWidth="1"/>
    <col min="6658" max="6658" width="16.90625" bestFit="1" customWidth="1"/>
    <col min="6659" max="6660" width="14.36328125" bestFit="1" customWidth="1"/>
    <col min="6661" max="6661" width="16.453125" customWidth="1"/>
    <col min="6662" max="6672" width="0" hidden="1" customWidth="1"/>
    <col min="6673" max="6673" width="18.36328125" customWidth="1"/>
    <col min="6674" max="6674" width="18.08984375" bestFit="1" customWidth="1"/>
    <col min="6675" max="6676" width="16.90625" bestFit="1" customWidth="1"/>
    <col min="6680" max="6680" width="15.36328125" bestFit="1" customWidth="1"/>
    <col min="6913" max="6913" width="51.453125" customWidth="1"/>
    <col min="6914" max="6914" width="16.90625" bestFit="1" customWidth="1"/>
    <col min="6915" max="6916" width="14.36328125" bestFit="1" customWidth="1"/>
    <col min="6917" max="6917" width="16.453125" customWidth="1"/>
    <col min="6918" max="6928" width="0" hidden="1" customWidth="1"/>
    <col min="6929" max="6929" width="18.36328125" customWidth="1"/>
    <col min="6930" max="6930" width="18.08984375" bestFit="1" customWidth="1"/>
    <col min="6931" max="6932" width="16.90625" bestFit="1" customWidth="1"/>
    <col min="6936" max="6936" width="15.36328125" bestFit="1" customWidth="1"/>
    <col min="7169" max="7169" width="51.453125" customWidth="1"/>
    <col min="7170" max="7170" width="16.90625" bestFit="1" customWidth="1"/>
    <col min="7171" max="7172" width="14.36328125" bestFit="1" customWidth="1"/>
    <col min="7173" max="7173" width="16.453125" customWidth="1"/>
    <col min="7174" max="7184" width="0" hidden="1" customWidth="1"/>
    <col min="7185" max="7185" width="18.36328125" customWidth="1"/>
    <col min="7186" max="7186" width="18.08984375" bestFit="1" customWidth="1"/>
    <col min="7187" max="7188" width="16.90625" bestFit="1" customWidth="1"/>
    <col min="7192" max="7192" width="15.36328125" bestFit="1" customWidth="1"/>
    <col min="7425" max="7425" width="51.453125" customWidth="1"/>
    <col min="7426" max="7426" width="16.90625" bestFit="1" customWidth="1"/>
    <col min="7427" max="7428" width="14.36328125" bestFit="1" customWidth="1"/>
    <col min="7429" max="7429" width="16.453125" customWidth="1"/>
    <col min="7430" max="7440" width="0" hidden="1" customWidth="1"/>
    <col min="7441" max="7441" width="18.36328125" customWidth="1"/>
    <col min="7442" max="7442" width="18.08984375" bestFit="1" customWidth="1"/>
    <col min="7443" max="7444" width="16.90625" bestFit="1" customWidth="1"/>
    <col min="7448" max="7448" width="15.36328125" bestFit="1" customWidth="1"/>
    <col min="7681" max="7681" width="51.453125" customWidth="1"/>
    <col min="7682" max="7682" width="16.90625" bestFit="1" customWidth="1"/>
    <col min="7683" max="7684" width="14.36328125" bestFit="1" customWidth="1"/>
    <col min="7685" max="7685" width="16.453125" customWidth="1"/>
    <col min="7686" max="7696" width="0" hidden="1" customWidth="1"/>
    <col min="7697" max="7697" width="18.36328125" customWidth="1"/>
    <col min="7698" max="7698" width="18.08984375" bestFit="1" customWidth="1"/>
    <col min="7699" max="7700" width="16.90625" bestFit="1" customWidth="1"/>
    <col min="7704" max="7704" width="15.36328125" bestFit="1" customWidth="1"/>
    <col min="7937" max="7937" width="51.453125" customWidth="1"/>
    <col min="7938" max="7938" width="16.90625" bestFit="1" customWidth="1"/>
    <col min="7939" max="7940" width="14.36328125" bestFit="1" customWidth="1"/>
    <col min="7941" max="7941" width="16.453125" customWidth="1"/>
    <col min="7942" max="7952" width="0" hidden="1" customWidth="1"/>
    <col min="7953" max="7953" width="18.36328125" customWidth="1"/>
    <col min="7954" max="7954" width="18.08984375" bestFit="1" customWidth="1"/>
    <col min="7955" max="7956" width="16.90625" bestFit="1" customWidth="1"/>
    <col min="7960" max="7960" width="15.36328125" bestFit="1" customWidth="1"/>
    <col min="8193" max="8193" width="51.453125" customWidth="1"/>
    <col min="8194" max="8194" width="16.90625" bestFit="1" customWidth="1"/>
    <col min="8195" max="8196" width="14.36328125" bestFit="1" customWidth="1"/>
    <col min="8197" max="8197" width="16.453125" customWidth="1"/>
    <col min="8198" max="8208" width="0" hidden="1" customWidth="1"/>
    <col min="8209" max="8209" width="18.36328125" customWidth="1"/>
    <col min="8210" max="8210" width="18.08984375" bestFit="1" customWidth="1"/>
    <col min="8211" max="8212" width="16.90625" bestFit="1" customWidth="1"/>
    <col min="8216" max="8216" width="15.36328125" bestFit="1" customWidth="1"/>
    <col min="8449" max="8449" width="51.453125" customWidth="1"/>
    <col min="8450" max="8450" width="16.90625" bestFit="1" customWidth="1"/>
    <col min="8451" max="8452" width="14.36328125" bestFit="1" customWidth="1"/>
    <col min="8453" max="8453" width="16.453125" customWidth="1"/>
    <col min="8454" max="8464" width="0" hidden="1" customWidth="1"/>
    <col min="8465" max="8465" width="18.36328125" customWidth="1"/>
    <col min="8466" max="8466" width="18.08984375" bestFit="1" customWidth="1"/>
    <col min="8467" max="8468" width="16.90625" bestFit="1" customWidth="1"/>
    <col min="8472" max="8472" width="15.36328125" bestFit="1" customWidth="1"/>
    <col min="8705" max="8705" width="51.453125" customWidth="1"/>
    <col min="8706" max="8706" width="16.90625" bestFit="1" customWidth="1"/>
    <col min="8707" max="8708" width="14.36328125" bestFit="1" customWidth="1"/>
    <col min="8709" max="8709" width="16.453125" customWidth="1"/>
    <col min="8710" max="8720" width="0" hidden="1" customWidth="1"/>
    <col min="8721" max="8721" width="18.36328125" customWidth="1"/>
    <col min="8722" max="8722" width="18.08984375" bestFit="1" customWidth="1"/>
    <col min="8723" max="8724" width="16.90625" bestFit="1" customWidth="1"/>
    <col min="8728" max="8728" width="15.36328125" bestFit="1" customWidth="1"/>
    <col min="8961" max="8961" width="51.453125" customWidth="1"/>
    <col min="8962" max="8962" width="16.90625" bestFit="1" customWidth="1"/>
    <col min="8963" max="8964" width="14.36328125" bestFit="1" customWidth="1"/>
    <col min="8965" max="8965" width="16.453125" customWidth="1"/>
    <col min="8966" max="8976" width="0" hidden="1" customWidth="1"/>
    <col min="8977" max="8977" width="18.36328125" customWidth="1"/>
    <col min="8978" max="8978" width="18.08984375" bestFit="1" customWidth="1"/>
    <col min="8979" max="8980" width="16.90625" bestFit="1" customWidth="1"/>
    <col min="8984" max="8984" width="15.36328125" bestFit="1" customWidth="1"/>
    <col min="9217" max="9217" width="51.453125" customWidth="1"/>
    <col min="9218" max="9218" width="16.90625" bestFit="1" customWidth="1"/>
    <col min="9219" max="9220" width="14.36328125" bestFit="1" customWidth="1"/>
    <col min="9221" max="9221" width="16.453125" customWidth="1"/>
    <col min="9222" max="9232" width="0" hidden="1" customWidth="1"/>
    <col min="9233" max="9233" width="18.36328125" customWidth="1"/>
    <col min="9234" max="9234" width="18.08984375" bestFit="1" customWidth="1"/>
    <col min="9235" max="9236" width="16.90625" bestFit="1" customWidth="1"/>
    <col min="9240" max="9240" width="15.36328125" bestFit="1" customWidth="1"/>
    <col min="9473" max="9473" width="51.453125" customWidth="1"/>
    <col min="9474" max="9474" width="16.90625" bestFit="1" customWidth="1"/>
    <col min="9475" max="9476" width="14.36328125" bestFit="1" customWidth="1"/>
    <col min="9477" max="9477" width="16.453125" customWidth="1"/>
    <col min="9478" max="9488" width="0" hidden="1" customWidth="1"/>
    <col min="9489" max="9489" width="18.36328125" customWidth="1"/>
    <col min="9490" max="9490" width="18.08984375" bestFit="1" customWidth="1"/>
    <col min="9491" max="9492" width="16.90625" bestFit="1" customWidth="1"/>
    <col min="9496" max="9496" width="15.36328125" bestFit="1" customWidth="1"/>
    <col min="9729" max="9729" width="51.453125" customWidth="1"/>
    <col min="9730" max="9730" width="16.90625" bestFit="1" customWidth="1"/>
    <col min="9731" max="9732" width="14.36328125" bestFit="1" customWidth="1"/>
    <col min="9733" max="9733" width="16.453125" customWidth="1"/>
    <col min="9734" max="9744" width="0" hidden="1" customWidth="1"/>
    <col min="9745" max="9745" width="18.36328125" customWidth="1"/>
    <col min="9746" max="9746" width="18.08984375" bestFit="1" customWidth="1"/>
    <col min="9747" max="9748" width="16.90625" bestFit="1" customWidth="1"/>
    <col min="9752" max="9752" width="15.36328125" bestFit="1" customWidth="1"/>
    <col min="9985" max="9985" width="51.453125" customWidth="1"/>
    <col min="9986" max="9986" width="16.90625" bestFit="1" customWidth="1"/>
    <col min="9987" max="9988" width="14.36328125" bestFit="1" customWidth="1"/>
    <col min="9989" max="9989" width="16.453125" customWidth="1"/>
    <col min="9990" max="10000" width="0" hidden="1" customWidth="1"/>
    <col min="10001" max="10001" width="18.36328125" customWidth="1"/>
    <col min="10002" max="10002" width="18.08984375" bestFit="1" customWidth="1"/>
    <col min="10003" max="10004" width="16.90625" bestFit="1" customWidth="1"/>
    <col min="10008" max="10008" width="15.36328125" bestFit="1" customWidth="1"/>
    <col min="10241" max="10241" width="51.453125" customWidth="1"/>
    <col min="10242" max="10242" width="16.90625" bestFit="1" customWidth="1"/>
    <col min="10243" max="10244" width="14.36328125" bestFit="1" customWidth="1"/>
    <col min="10245" max="10245" width="16.453125" customWidth="1"/>
    <col min="10246" max="10256" width="0" hidden="1" customWidth="1"/>
    <col min="10257" max="10257" width="18.36328125" customWidth="1"/>
    <col min="10258" max="10258" width="18.08984375" bestFit="1" customWidth="1"/>
    <col min="10259" max="10260" width="16.90625" bestFit="1" customWidth="1"/>
    <col min="10264" max="10264" width="15.36328125" bestFit="1" customWidth="1"/>
    <col min="10497" max="10497" width="51.453125" customWidth="1"/>
    <col min="10498" max="10498" width="16.90625" bestFit="1" customWidth="1"/>
    <col min="10499" max="10500" width="14.36328125" bestFit="1" customWidth="1"/>
    <col min="10501" max="10501" width="16.453125" customWidth="1"/>
    <col min="10502" max="10512" width="0" hidden="1" customWidth="1"/>
    <col min="10513" max="10513" width="18.36328125" customWidth="1"/>
    <col min="10514" max="10514" width="18.08984375" bestFit="1" customWidth="1"/>
    <col min="10515" max="10516" width="16.90625" bestFit="1" customWidth="1"/>
    <col min="10520" max="10520" width="15.36328125" bestFit="1" customWidth="1"/>
    <col min="10753" max="10753" width="51.453125" customWidth="1"/>
    <col min="10754" max="10754" width="16.90625" bestFit="1" customWidth="1"/>
    <col min="10755" max="10756" width="14.36328125" bestFit="1" customWidth="1"/>
    <col min="10757" max="10757" width="16.453125" customWidth="1"/>
    <col min="10758" max="10768" width="0" hidden="1" customWidth="1"/>
    <col min="10769" max="10769" width="18.36328125" customWidth="1"/>
    <col min="10770" max="10770" width="18.08984375" bestFit="1" customWidth="1"/>
    <col min="10771" max="10772" width="16.90625" bestFit="1" customWidth="1"/>
    <col min="10776" max="10776" width="15.36328125" bestFit="1" customWidth="1"/>
    <col min="11009" max="11009" width="51.453125" customWidth="1"/>
    <col min="11010" max="11010" width="16.90625" bestFit="1" customWidth="1"/>
    <col min="11011" max="11012" width="14.36328125" bestFit="1" customWidth="1"/>
    <col min="11013" max="11013" width="16.453125" customWidth="1"/>
    <col min="11014" max="11024" width="0" hidden="1" customWidth="1"/>
    <col min="11025" max="11025" width="18.36328125" customWidth="1"/>
    <col min="11026" max="11026" width="18.08984375" bestFit="1" customWidth="1"/>
    <col min="11027" max="11028" width="16.90625" bestFit="1" customWidth="1"/>
    <col min="11032" max="11032" width="15.36328125" bestFit="1" customWidth="1"/>
    <col min="11265" max="11265" width="51.453125" customWidth="1"/>
    <col min="11266" max="11266" width="16.90625" bestFit="1" customWidth="1"/>
    <col min="11267" max="11268" width="14.36328125" bestFit="1" customWidth="1"/>
    <col min="11269" max="11269" width="16.453125" customWidth="1"/>
    <col min="11270" max="11280" width="0" hidden="1" customWidth="1"/>
    <col min="11281" max="11281" width="18.36328125" customWidth="1"/>
    <col min="11282" max="11282" width="18.08984375" bestFit="1" customWidth="1"/>
    <col min="11283" max="11284" width="16.90625" bestFit="1" customWidth="1"/>
    <col min="11288" max="11288" width="15.36328125" bestFit="1" customWidth="1"/>
    <col min="11521" max="11521" width="51.453125" customWidth="1"/>
    <col min="11522" max="11522" width="16.90625" bestFit="1" customWidth="1"/>
    <col min="11523" max="11524" width="14.36328125" bestFit="1" customWidth="1"/>
    <col min="11525" max="11525" width="16.453125" customWidth="1"/>
    <col min="11526" max="11536" width="0" hidden="1" customWidth="1"/>
    <col min="11537" max="11537" width="18.36328125" customWidth="1"/>
    <col min="11538" max="11538" width="18.08984375" bestFit="1" customWidth="1"/>
    <col min="11539" max="11540" width="16.90625" bestFit="1" customWidth="1"/>
    <col min="11544" max="11544" width="15.36328125" bestFit="1" customWidth="1"/>
    <col min="11777" max="11777" width="51.453125" customWidth="1"/>
    <col min="11778" max="11778" width="16.90625" bestFit="1" customWidth="1"/>
    <col min="11779" max="11780" width="14.36328125" bestFit="1" customWidth="1"/>
    <col min="11781" max="11781" width="16.453125" customWidth="1"/>
    <col min="11782" max="11792" width="0" hidden="1" customWidth="1"/>
    <col min="11793" max="11793" width="18.36328125" customWidth="1"/>
    <col min="11794" max="11794" width="18.08984375" bestFit="1" customWidth="1"/>
    <col min="11795" max="11796" width="16.90625" bestFit="1" customWidth="1"/>
    <col min="11800" max="11800" width="15.36328125" bestFit="1" customWidth="1"/>
    <col min="12033" max="12033" width="51.453125" customWidth="1"/>
    <col min="12034" max="12034" width="16.90625" bestFit="1" customWidth="1"/>
    <col min="12035" max="12036" width="14.36328125" bestFit="1" customWidth="1"/>
    <col min="12037" max="12037" width="16.453125" customWidth="1"/>
    <col min="12038" max="12048" width="0" hidden="1" customWidth="1"/>
    <col min="12049" max="12049" width="18.36328125" customWidth="1"/>
    <col min="12050" max="12050" width="18.08984375" bestFit="1" customWidth="1"/>
    <col min="12051" max="12052" width="16.90625" bestFit="1" customWidth="1"/>
    <col min="12056" max="12056" width="15.36328125" bestFit="1" customWidth="1"/>
    <col min="12289" max="12289" width="51.453125" customWidth="1"/>
    <col min="12290" max="12290" width="16.90625" bestFit="1" customWidth="1"/>
    <col min="12291" max="12292" width="14.36328125" bestFit="1" customWidth="1"/>
    <col min="12293" max="12293" width="16.453125" customWidth="1"/>
    <col min="12294" max="12304" width="0" hidden="1" customWidth="1"/>
    <col min="12305" max="12305" width="18.36328125" customWidth="1"/>
    <col min="12306" max="12306" width="18.08984375" bestFit="1" customWidth="1"/>
    <col min="12307" max="12308" width="16.90625" bestFit="1" customWidth="1"/>
    <col min="12312" max="12312" width="15.36328125" bestFit="1" customWidth="1"/>
    <col min="12545" max="12545" width="51.453125" customWidth="1"/>
    <col min="12546" max="12546" width="16.90625" bestFit="1" customWidth="1"/>
    <col min="12547" max="12548" width="14.36328125" bestFit="1" customWidth="1"/>
    <col min="12549" max="12549" width="16.453125" customWidth="1"/>
    <col min="12550" max="12560" width="0" hidden="1" customWidth="1"/>
    <col min="12561" max="12561" width="18.36328125" customWidth="1"/>
    <col min="12562" max="12562" width="18.08984375" bestFit="1" customWidth="1"/>
    <col min="12563" max="12564" width="16.90625" bestFit="1" customWidth="1"/>
    <col min="12568" max="12568" width="15.36328125" bestFit="1" customWidth="1"/>
    <col min="12801" max="12801" width="51.453125" customWidth="1"/>
    <col min="12802" max="12802" width="16.90625" bestFit="1" customWidth="1"/>
    <col min="12803" max="12804" width="14.36328125" bestFit="1" customWidth="1"/>
    <col min="12805" max="12805" width="16.453125" customWidth="1"/>
    <col min="12806" max="12816" width="0" hidden="1" customWidth="1"/>
    <col min="12817" max="12817" width="18.36328125" customWidth="1"/>
    <col min="12818" max="12818" width="18.08984375" bestFit="1" customWidth="1"/>
    <col min="12819" max="12820" width="16.90625" bestFit="1" customWidth="1"/>
    <col min="12824" max="12824" width="15.36328125" bestFit="1" customWidth="1"/>
    <col min="13057" max="13057" width="51.453125" customWidth="1"/>
    <col min="13058" max="13058" width="16.90625" bestFit="1" customWidth="1"/>
    <col min="13059" max="13060" width="14.36328125" bestFit="1" customWidth="1"/>
    <col min="13061" max="13061" width="16.453125" customWidth="1"/>
    <col min="13062" max="13072" width="0" hidden="1" customWidth="1"/>
    <col min="13073" max="13073" width="18.36328125" customWidth="1"/>
    <col min="13074" max="13074" width="18.08984375" bestFit="1" customWidth="1"/>
    <col min="13075" max="13076" width="16.90625" bestFit="1" customWidth="1"/>
    <col min="13080" max="13080" width="15.36328125" bestFit="1" customWidth="1"/>
    <col min="13313" max="13313" width="51.453125" customWidth="1"/>
    <col min="13314" max="13314" width="16.90625" bestFit="1" customWidth="1"/>
    <col min="13315" max="13316" width="14.36328125" bestFit="1" customWidth="1"/>
    <col min="13317" max="13317" width="16.453125" customWidth="1"/>
    <col min="13318" max="13328" width="0" hidden="1" customWidth="1"/>
    <col min="13329" max="13329" width="18.36328125" customWidth="1"/>
    <col min="13330" max="13330" width="18.08984375" bestFit="1" customWidth="1"/>
    <col min="13331" max="13332" width="16.90625" bestFit="1" customWidth="1"/>
    <col min="13336" max="13336" width="15.36328125" bestFit="1" customWidth="1"/>
    <col min="13569" max="13569" width="51.453125" customWidth="1"/>
    <col min="13570" max="13570" width="16.90625" bestFit="1" customWidth="1"/>
    <col min="13571" max="13572" width="14.36328125" bestFit="1" customWidth="1"/>
    <col min="13573" max="13573" width="16.453125" customWidth="1"/>
    <col min="13574" max="13584" width="0" hidden="1" customWidth="1"/>
    <col min="13585" max="13585" width="18.36328125" customWidth="1"/>
    <col min="13586" max="13586" width="18.08984375" bestFit="1" customWidth="1"/>
    <col min="13587" max="13588" width="16.90625" bestFit="1" customWidth="1"/>
    <col min="13592" max="13592" width="15.36328125" bestFit="1" customWidth="1"/>
    <col min="13825" max="13825" width="51.453125" customWidth="1"/>
    <col min="13826" max="13826" width="16.90625" bestFit="1" customWidth="1"/>
    <col min="13827" max="13828" width="14.36328125" bestFit="1" customWidth="1"/>
    <col min="13829" max="13829" width="16.453125" customWidth="1"/>
    <col min="13830" max="13840" width="0" hidden="1" customWidth="1"/>
    <col min="13841" max="13841" width="18.36328125" customWidth="1"/>
    <col min="13842" max="13842" width="18.08984375" bestFit="1" customWidth="1"/>
    <col min="13843" max="13844" width="16.90625" bestFit="1" customWidth="1"/>
    <col min="13848" max="13848" width="15.36328125" bestFit="1" customWidth="1"/>
    <col min="14081" max="14081" width="51.453125" customWidth="1"/>
    <col min="14082" max="14082" width="16.90625" bestFit="1" customWidth="1"/>
    <col min="14083" max="14084" width="14.36328125" bestFit="1" customWidth="1"/>
    <col min="14085" max="14085" width="16.453125" customWidth="1"/>
    <col min="14086" max="14096" width="0" hidden="1" customWidth="1"/>
    <col min="14097" max="14097" width="18.36328125" customWidth="1"/>
    <col min="14098" max="14098" width="18.08984375" bestFit="1" customWidth="1"/>
    <col min="14099" max="14100" width="16.90625" bestFit="1" customWidth="1"/>
    <col min="14104" max="14104" width="15.36328125" bestFit="1" customWidth="1"/>
    <col min="14337" max="14337" width="51.453125" customWidth="1"/>
    <col min="14338" max="14338" width="16.90625" bestFit="1" customWidth="1"/>
    <col min="14339" max="14340" width="14.36328125" bestFit="1" customWidth="1"/>
    <col min="14341" max="14341" width="16.453125" customWidth="1"/>
    <col min="14342" max="14352" width="0" hidden="1" customWidth="1"/>
    <col min="14353" max="14353" width="18.36328125" customWidth="1"/>
    <col min="14354" max="14354" width="18.08984375" bestFit="1" customWidth="1"/>
    <col min="14355" max="14356" width="16.90625" bestFit="1" customWidth="1"/>
    <col min="14360" max="14360" width="15.36328125" bestFit="1" customWidth="1"/>
    <col min="14593" max="14593" width="51.453125" customWidth="1"/>
    <col min="14594" max="14594" width="16.90625" bestFit="1" customWidth="1"/>
    <col min="14595" max="14596" width="14.36328125" bestFit="1" customWidth="1"/>
    <col min="14597" max="14597" width="16.453125" customWidth="1"/>
    <col min="14598" max="14608" width="0" hidden="1" customWidth="1"/>
    <col min="14609" max="14609" width="18.36328125" customWidth="1"/>
    <col min="14610" max="14610" width="18.08984375" bestFit="1" customWidth="1"/>
    <col min="14611" max="14612" width="16.90625" bestFit="1" customWidth="1"/>
    <col min="14616" max="14616" width="15.36328125" bestFit="1" customWidth="1"/>
    <col min="14849" max="14849" width="51.453125" customWidth="1"/>
    <col min="14850" max="14850" width="16.90625" bestFit="1" customWidth="1"/>
    <col min="14851" max="14852" width="14.36328125" bestFit="1" customWidth="1"/>
    <col min="14853" max="14853" width="16.453125" customWidth="1"/>
    <col min="14854" max="14864" width="0" hidden="1" customWidth="1"/>
    <col min="14865" max="14865" width="18.36328125" customWidth="1"/>
    <col min="14866" max="14866" width="18.08984375" bestFit="1" customWidth="1"/>
    <col min="14867" max="14868" width="16.90625" bestFit="1" customWidth="1"/>
    <col min="14872" max="14872" width="15.36328125" bestFit="1" customWidth="1"/>
    <col min="15105" max="15105" width="51.453125" customWidth="1"/>
    <col min="15106" max="15106" width="16.90625" bestFit="1" customWidth="1"/>
    <col min="15107" max="15108" width="14.36328125" bestFit="1" customWidth="1"/>
    <col min="15109" max="15109" width="16.453125" customWidth="1"/>
    <col min="15110" max="15120" width="0" hidden="1" customWidth="1"/>
    <col min="15121" max="15121" width="18.36328125" customWidth="1"/>
    <col min="15122" max="15122" width="18.08984375" bestFit="1" customWidth="1"/>
    <col min="15123" max="15124" width="16.90625" bestFit="1" customWidth="1"/>
    <col min="15128" max="15128" width="15.36328125" bestFit="1" customWidth="1"/>
    <col min="15361" max="15361" width="51.453125" customWidth="1"/>
    <col min="15362" max="15362" width="16.90625" bestFit="1" customWidth="1"/>
    <col min="15363" max="15364" width="14.36328125" bestFit="1" customWidth="1"/>
    <col min="15365" max="15365" width="16.453125" customWidth="1"/>
    <col min="15366" max="15376" width="0" hidden="1" customWidth="1"/>
    <col min="15377" max="15377" width="18.36328125" customWidth="1"/>
    <col min="15378" max="15378" width="18.08984375" bestFit="1" customWidth="1"/>
    <col min="15379" max="15380" width="16.90625" bestFit="1" customWidth="1"/>
    <col min="15384" max="15384" width="15.36328125" bestFit="1" customWidth="1"/>
    <col min="15617" max="15617" width="51.453125" customWidth="1"/>
    <col min="15618" max="15618" width="16.90625" bestFit="1" customWidth="1"/>
    <col min="15619" max="15620" width="14.36328125" bestFit="1" customWidth="1"/>
    <col min="15621" max="15621" width="16.453125" customWidth="1"/>
    <col min="15622" max="15632" width="0" hidden="1" customWidth="1"/>
    <col min="15633" max="15633" width="18.36328125" customWidth="1"/>
    <col min="15634" max="15634" width="18.08984375" bestFit="1" customWidth="1"/>
    <col min="15635" max="15636" width="16.90625" bestFit="1" customWidth="1"/>
    <col min="15640" max="15640" width="15.36328125" bestFit="1" customWidth="1"/>
    <col min="15873" max="15873" width="51.453125" customWidth="1"/>
    <col min="15874" max="15874" width="16.90625" bestFit="1" customWidth="1"/>
    <col min="15875" max="15876" width="14.36328125" bestFit="1" customWidth="1"/>
    <col min="15877" max="15877" width="16.453125" customWidth="1"/>
    <col min="15878" max="15888" width="0" hidden="1" customWidth="1"/>
    <col min="15889" max="15889" width="18.36328125" customWidth="1"/>
    <col min="15890" max="15890" width="18.08984375" bestFit="1" customWidth="1"/>
    <col min="15891" max="15892" width="16.90625" bestFit="1" customWidth="1"/>
    <col min="15896" max="15896" width="15.36328125" bestFit="1" customWidth="1"/>
    <col min="16129" max="16129" width="51.453125" customWidth="1"/>
    <col min="16130" max="16130" width="16.90625" bestFit="1" customWidth="1"/>
    <col min="16131" max="16132" width="14.36328125" bestFit="1" customWidth="1"/>
    <col min="16133" max="16133" width="16.453125" customWidth="1"/>
    <col min="16134" max="16144" width="0" hidden="1" customWidth="1"/>
    <col min="16145" max="16145" width="18.36328125" customWidth="1"/>
    <col min="16146" max="16146" width="18.08984375" bestFit="1" customWidth="1"/>
    <col min="16147" max="16148" width="16.90625" bestFit="1" customWidth="1"/>
    <col min="16152" max="16152" width="15.36328125" bestFit="1" customWidth="1"/>
  </cols>
  <sheetData>
    <row r="1" spans="1:20" ht="1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/>
    </row>
    <row r="2" spans="1:20" x14ac:dyDescent="0.3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20" ht="18.5" x14ac:dyDescent="0.45">
      <c r="A3" s="5" t="s">
        <v>2</v>
      </c>
      <c r="B3" s="6"/>
      <c r="C3" s="7"/>
      <c r="D3" s="8"/>
      <c r="E3" s="8"/>
    </row>
    <row r="4" spans="1:20" ht="37.5" customHeight="1" x14ac:dyDescent="0.45">
      <c r="A4" s="9" t="s">
        <v>3</v>
      </c>
      <c r="B4" s="10" t="s">
        <v>4</v>
      </c>
      <c r="C4" s="11" t="s">
        <v>5</v>
      </c>
      <c r="D4" s="12" t="s">
        <v>6</v>
      </c>
      <c r="E4" s="11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14</v>
      </c>
      <c r="M4" s="13" t="s">
        <v>15</v>
      </c>
      <c r="N4" s="13" t="s">
        <v>16</v>
      </c>
      <c r="O4" s="14" t="s">
        <v>17</v>
      </c>
      <c r="P4" s="13" t="s">
        <v>18</v>
      </c>
      <c r="Q4" s="13" t="s">
        <v>19</v>
      </c>
      <c r="R4" s="13" t="s">
        <v>20</v>
      </c>
      <c r="S4" s="13" t="s">
        <v>21</v>
      </c>
      <c r="T4" s="15" t="s">
        <v>22</v>
      </c>
    </row>
    <row r="5" spans="1:20" x14ac:dyDescent="0.35">
      <c r="A5" s="16" t="s">
        <v>23</v>
      </c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7"/>
      <c r="S5" s="17"/>
      <c r="T5" s="17"/>
    </row>
    <row r="6" spans="1:20" x14ac:dyDescent="0.35">
      <c r="A6" s="19" t="s">
        <v>24</v>
      </c>
      <c r="B6" s="20">
        <v>282615000</v>
      </c>
      <c r="C6" s="21">
        <v>9524029</v>
      </c>
      <c r="D6" s="21">
        <v>22097168</v>
      </c>
      <c r="E6" s="21">
        <v>10566750</v>
      </c>
      <c r="F6" s="22">
        <f>C6+D6+E6</f>
        <v>42187947</v>
      </c>
      <c r="G6" s="23">
        <v>17847063</v>
      </c>
      <c r="H6" s="23">
        <v>6614089</v>
      </c>
      <c r="I6" s="23">
        <v>20747241.5</v>
      </c>
      <c r="J6" s="22">
        <f>G6+H6+I6</f>
        <v>45208393.5</v>
      </c>
      <c r="K6" s="24">
        <v>6080772</v>
      </c>
      <c r="L6" s="25">
        <v>12789245</v>
      </c>
      <c r="M6" s="25">
        <v>2749815</v>
      </c>
      <c r="N6" s="26">
        <f>K6+L6+M6</f>
        <v>21619832</v>
      </c>
      <c r="O6" s="27">
        <v>10345330</v>
      </c>
      <c r="P6" s="27">
        <v>6679730</v>
      </c>
      <c r="Q6" s="27">
        <v>1881043</v>
      </c>
      <c r="R6" s="28">
        <f>O6+P6+Q6</f>
        <v>18906103</v>
      </c>
      <c r="S6" s="29">
        <f t="shared" ref="S6:S11" si="0">F6+J6+N6+R6</f>
        <v>127922275.5</v>
      </c>
      <c r="T6" s="30">
        <f t="shared" ref="T6:T11" si="1">S6-B6</f>
        <v>-154692724.5</v>
      </c>
    </row>
    <row r="7" spans="1:20" x14ac:dyDescent="0.35">
      <c r="A7" s="19" t="s">
        <v>25</v>
      </c>
      <c r="B7" s="20">
        <v>74700000</v>
      </c>
      <c r="C7" s="21">
        <v>1278000</v>
      </c>
      <c r="D7" s="21">
        <v>1750519</v>
      </c>
      <c r="E7" s="21">
        <v>5921019.5</v>
      </c>
      <c r="F7" s="22">
        <f t="shared" ref="F7:F69" si="2">C7+D7+E7</f>
        <v>8949538.5</v>
      </c>
      <c r="G7" s="23">
        <v>5141725</v>
      </c>
      <c r="H7" s="23">
        <v>1551316</v>
      </c>
      <c r="I7" s="23">
        <v>1123042</v>
      </c>
      <c r="J7" s="22">
        <f t="shared" ref="J7:J70" si="3">G7+H7+I7</f>
        <v>7816083</v>
      </c>
      <c r="K7" s="24">
        <v>5288825</v>
      </c>
      <c r="L7" s="25">
        <v>1300737</v>
      </c>
      <c r="M7" s="25">
        <v>6906641</v>
      </c>
      <c r="N7" s="26">
        <f t="shared" ref="N7:N70" si="4">K7+L7+M7</f>
        <v>13496203</v>
      </c>
      <c r="O7" s="27">
        <v>410412</v>
      </c>
      <c r="P7" s="27">
        <v>1316769</v>
      </c>
      <c r="Q7" s="27">
        <v>8165215</v>
      </c>
      <c r="R7" s="28">
        <f>O7+P7+Q7</f>
        <v>9892396</v>
      </c>
      <c r="S7" s="29">
        <f t="shared" si="0"/>
        <v>40154220.5</v>
      </c>
      <c r="T7" s="30">
        <f t="shared" si="1"/>
        <v>-34545779.5</v>
      </c>
    </row>
    <row r="8" spans="1:20" x14ac:dyDescent="0.35">
      <c r="A8" s="19" t="s">
        <v>26</v>
      </c>
      <c r="B8" s="20">
        <v>60000000</v>
      </c>
      <c r="C8" s="21">
        <v>4682976</v>
      </c>
      <c r="D8" s="21">
        <v>11586983</v>
      </c>
      <c r="E8" s="21">
        <v>191560</v>
      </c>
      <c r="F8" s="22">
        <f t="shared" si="2"/>
        <v>16461519</v>
      </c>
      <c r="G8" s="23">
        <v>389170</v>
      </c>
      <c r="H8" s="23">
        <v>8380</v>
      </c>
      <c r="I8" s="23">
        <v>610040</v>
      </c>
      <c r="J8" s="22">
        <f t="shared" si="3"/>
        <v>1007590</v>
      </c>
      <c r="K8" s="24">
        <v>423677</v>
      </c>
      <c r="L8" s="25">
        <v>2031616</v>
      </c>
      <c r="M8" s="25">
        <v>2932446</v>
      </c>
      <c r="N8" s="26">
        <f t="shared" si="4"/>
        <v>5387739</v>
      </c>
      <c r="O8" s="27">
        <v>910054</v>
      </c>
      <c r="P8" s="27">
        <v>8224164</v>
      </c>
      <c r="Q8" s="27">
        <v>694661</v>
      </c>
      <c r="R8" s="28">
        <f>O8+P8+Q8</f>
        <v>9828879</v>
      </c>
      <c r="S8" s="29">
        <f t="shared" si="0"/>
        <v>32685727</v>
      </c>
      <c r="T8" s="30">
        <f t="shared" si="1"/>
        <v>-27314273</v>
      </c>
    </row>
    <row r="9" spans="1:20" s="34" customFormat="1" x14ac:dyDescent="0.35">
      <c r="A9" s="31" t="s">
        <v>27</v>
      </c>
      <c r="B9" s="32">
        <v>14193000</v>
      </c>
      <c r="C9" s="33">
        <v>618359</v>
      </c>
      <c r="D9" s="33">
        <v>307600</v>
      </c>
      <c r="E9" s="33">
        <v>348054</v>
      </c>
      <c r="F9" s="22">
        <f t="shared" si="2"/>
        <v>1274013</v>
      </c>
      <c r="G9" s="23">
        <v>300250</v>
      </c>
      <c r="H9" s="23">
        <v>166600</v>
      </c>
      <c r="I9" s="23">
        <v>107200</v>
      </c>
      <c r="J9" s="22">
        <f t="shared" si="3"/>
        <v>574050</v>
      </c>
      <c r="K9" s="24">
        <v>425100</v>
      </c>
      <c r="L9" s="25">
        <v>510900</v>
      </c>
      <c r="M9" s="25">
        <v>592321</v>
      </c>
      <c r="N9" s="26">
        <f t="shared" si="4"/>
        <v>1528321</v>
      </c>
      <c r="O9" s="27">
        <v>821100</v>
      </c>
      <c r="P9" s="27">
        <v>506200</v>
      </c>
      <c r="Q9" s="27">
        <v>252900</v>
      </c>
      <c r="R9" s="28">
        <f>O9+P9+Q9</f>
        <v>1580200</v>
      </c>
      <c r="S9" s="29">
        <f t="shared" si="0"/>
        <v>4956584</v>
      </c>
      <c r="T9" s="30">
        <f t="shared" si="1"/>
        <v>-9236416</v>
      </c>
    </row>
    <row r="10" spans="1:20" x14ac:dyDescent="0.35">
      <c r="A10" s="19" t="s">
        <v>28</v>
      </c>
      <c r="B10" s="20">
        <v>56025</v>
      </c>
      <c r="C10" s="21">
        <v>4200</v>
      </c>
      <c r="D10" s="21">
        <v>1300</v>
      </c>
      <c r="E10" s="21">
        <v>1700</v>
      </c>
      <c r="F10" s="22">
        <f t="shared" si="2"/>
        <v>7200</v>
      </c>
      <c r="G10" s="23">
        <v>4300</v>
      </c>
      <c r="H10" s="23">
        <v>2400</v>
      </c>
      <c r="I10" s="23">
        <v>3700</v>
      </c>
      <c r="J10" s="22">
        <f t="shared" si="3"/>
        <v>10400</v>
      </c>
      <c r="K10" s="24">
        <v>1400</v>
      </c>
      <c r="L10" s="25">
        <v>900</v>
      </c>
      <c r="M10" s="25">
        <v>1300</v>
      </c>
      <c r="N10" s="26">
        <f t="shared" si="4"/>
        <v>3600</v>
      </c>
      <c r="O10" s="27">
        <v>900</v>
      </c>
      <c r="P10" s="27">
        <v>1200</v>
      </c>
      <c r="Q10" s="27">
        <v>4200</v>
      </c>
      <c r="R10" s="28">
        <f>O10+P10+Q10</f>
        <v>6300</v>
      </c>
      <c r="S10" s="29">
        <f t="shared" si="0"/>
        <v>27500</v>
      </c>
      <c r="T10" s="30">
        <f t="shared" si="1"/>
        <v>-28525</v>
      </c>
    </row>
    <row r="11" spans="1:20" s="37" customFormat="1" x14ac:dyDescent="0.35">
      <c r="A11" s="35" t="s">
        <v>29</v>
      </c>
      <c r="B11" s="36">
        <f>SUM(B6:B10)</f>
        <v>431564025</v>
      </c>
      <c r="C11" s="36">
        <f t="shared" ref="C11:P11" si="5">SUM(C6:C10)</f>
        <v>16107564</v>
      </c>
      <c r="D11" s="36">
        <f t="shared" si="5"/>
        <v>35743570</v>
      </c>
      <c r="E11" s="36">
        <f t="shared" si="5"/>
        <v>17029083.5</v>
      </c>
      <c r="F11" s="36">
        <f t="shared" si="5"/>
        <v>68880217.5</v>
      </c>
      <c r="G11" s="36">
        <f t="shared" si="5"/>
        <v>23682508</v>
      </c>
      <c r="H11" s="36">
        <f t="shared" si="5"/>
        <v>8342785</v>
      </c>
      <c r="I11" s="36">
        <f t="shared" si="5"/>
        <v>22591223.5</v>
      </c>
      <c r="J11" s="36">
        <f t="shared" si="5"/>
        <v>54616516.5</v>
      </c>
      <c r="K11" s="36">
        <f t="shared" si="5"/>
        <v>12219774</v>
      </c>
      <c r="L11" s="36">
        <f t="shared" si="5"/>
        <v>16633398</v>
      </c>
      <c r="M11" s="36">
        <f t="shared" si="5"/>
        <v>13182523</v>
      </c>
      <c r="N11" s="36">
        <f t="shared" si="5"/>
        <v>42035695</v>
      </c>
      <c r="O11" s="36">
        <f t="shared" si="5"/>
        <v>12487796</v>
      </c>
      <c r="P11" s="36">
        <f t="shared" si="5"/>
        <v>16728063</v>
      </c>
      <c r="Q11" s="36">
        <f>SUM(Q6:Q10)</f>
        <v>10998019</v>
      </c>
      <c r="R11" s="36">
        <f>SUM(R6:R10)</f>
        <v>40213878</v>
      </c>
      <c r="S11" s="36">
        <f t="shared" si="0"/>
        <v>205746307</v>
      </c>
      <c r="T11" s="36">
        <f t="shared" si="1"/>
        <v>-225817718</v>
      </c>
    </row>
    <row r="12" spans="1:20" x14ac:dyDescent="0.35">
      <c r="A12" s="16" t="s">
        <v>30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38"/>
      <c r="S12" s="38"/>
      <c r="T12" s="38"/>
    </row>
    <row r="13" spans="1:20" x14ac:dyDescent="0.35">
      <c r="A13" s="19" t="s">
        <v>31</v>
      </c>
      <c r="B13" s="20">
        <v>3237000</v>
      </c>
      <c r="C13" s="21">
        <v>300</v>
      </c>
      <c r="D13" s="21">
        <v>8800</v>
      </c>
      <c r="E13" s="21"/>
      <c r="F13" s="22">
        <f t="shared" si="2"/>
        <v>9100</v>
      </c>
      <c r="G13" s="23">
        <v>3700</v>
      </c>
      <c r="H13" s="23"/>
      <c r="I13" s="23"/>
      <c r="J13" s="22">
        <f t="shared" si="3"/>
        <v>3700</v>
      </c>
      <c r="K13" s="24">
        <v>22800</v>
      </c>
      <c r="L13" s="25">
        <v>20800</v>
      </c>
      <c r="M13" s="25">
        <v>849360</v>
      </c>
      <c r="N13" s="26">
        <f t="shared" si="4"/>
        <v>892960</v>
      </c>
      <c r="O13" s="27">
        <v>2125300</v>
      </c>
      <c r="P13" s="27">
        <v>539400</v>
      </c>
      <c r="Q13" s="27">
        <v>181500</v>
      </c>
      <c r="R13" s="28">
        <f>O13+P13+Q13</f>
        <v>2846200</v>
      </c>
      <c r="S13" s="29">
        <f t="shared" ref="S13:S21" si="6">F13+J13+N13+R13</f>
        <v>3751960</v>
      </c>
      <c r="T13" s="30">
        <f t="shared" ref="T13:T21" si="7">S13-B13</f>
        <v>514960</v>
      </c>
    </row>
    <row r="14" spans="1:20" x14ac:dyDescent="0.35">
      <c r="A14" s="19" t="s">
        <v>32</v>
      </c>
      <c r="B14" s="20">
        <v>1506450</v>
      </c>
      <c r="C14" s="21">
        <v>9000</v>
      </c>
      <c r="D14" s="21"/>
      <c r="E14" s="21"/>
      <c r="F14" s="22">
        <f t="shared" si="2"/>
        <v>9000</v>
      </c>
      <c r="G14" s="23"/>
      <c r="H14" s="23"/>
      <c r="I14" s="23"/>
      <c r="J14" s="22">
        <f t="shared" si="3"/>
        <v>0</v>
      </c>
      <c r="K14" s="24"/>
      <c r="L14" s="25"/>
      <c r="M14" s="25">
        <v>19500</v>
      </c>
      <c r="N14" s="26">
        <f t="shared" si="4"/>
        <v>19500</v>
      </c>
      <c r="O14" s="27">
        <v>11700</v>
      </c>
      <c r="P14" s="27"/>
      <c r="Q14" s="27"/>
      <c r="R14" s="28">
        <f t="shared" ref="R14:R21" si="8">O14+P14+Q14</f>
        <v>11700</v>
      </c>
      <c r="S14" s="29">
        <f t="shared" si="6"/>
        <v>40200</v>
      </c>
      <c r="T14" s="30">
        <f t="shared" si="7"/>
        <v>-1466250</v>
      </c>
    </row>
    <row r="15" spans="1:20" s="34" customFormat="1" x14ac:dyDescent="0.35">
      <c r="A15" s="39" t="s">
        <v>33</v>
      </c>
      <c r="B15" s="20">
        <v>1164075</v>
      </c>
      <c r="C15" s="33">
        <v>15296</v>
      </c>
      <c r="D15" s="33">
        <v>5265</v>
      </c>
      <c r="E15" s="33">
        <v>4623</v>
      </c>
      <c r="F15" s="22">
        <f t="shared" si="2"/>
        <v>25184</v>
      </c>
      <c r="G15" s="23">
        <v>501</v>
      </c>
      <c r="H15" s="23"/>
      <c r="I15" s="23"/>
      <c r="J15" s="22">
        <f t="shared" si="3"/>
        <v>501</v>
      </c>
      <c r="K15" s="24"/>
      <c r="L15" s="25"/>
      <c r="M15" s="25"/>
      <c r="N15" s="26">
        <f t="shared" si="4"/>
        <v>0</v>
      </c>
      <c r="O15" s="27"/>
      <c r="P15" s="27"/>
      <c r="Q15" s="27"/>
      <c r="R15" s="28">
        <f t="shared" si="8"/>
        <v>0</v>
      </c>
      <c r="S15" s="29">
        <f t="shared" si="6"/>
        <v>25685</v>
      </c>
      <c r="T15" s="30">
        <f t="shared" si="7"/>
        <v>-1138390</v>
      </c>
    </row>
    <row r="16" spans="1:20" x14ac:dyDescent="0.35">
      <c r="A16" s="19" t="s">
        <v>34</v>
      </c>
      <c r="B16" s="20">
        <v>13695</v>
      </c>
      <c r="C16" s="21"/>
      <c r="D16" s="21"/>
      <c r="E16" s="21"/>
      <c r="F16" s="22">
        <f t="shared" si="2"/>
        <v>0</v>
      </c>
      <c r="G16" s="23"/>
      <c r="H16" s="23"/>
      <c r="I16" s="23"/>
      <c r="J16" s="22">
        <f t="shared" si="3"/>
        <v>0</v>
      </c>
      <c r="K16" s="24"/>
      <c r="L16" s="25"/>
      <c r="M16" s="25"/>
      <c r="N16" s="26">
        <f t="shared" si="4"/>
        <v>0</v>
      </c>
      <c r="O16" s="27"/>
      <c r="P16" s="27"/>
      <c r="Q16" s="27"/>
      <c r="R16" s="28">
        <f t="shared" si="8"/>
        <v>0</v>
      </c>
      <c r="S16" s="29">
        <f t="shared" si="6"/>
        <v>0</v>
      </c>
      <c r="T16" s="30">
        <f t="shared" si="7"/>
        <v>-13695</v>
      </c>
    </row>
    <row r="17" spans="1:21" x14ac:dyDescent="0.35">
      <c r="A17" s="19" t="s">
        <v>35</v>
      </c>
      <c r="B17" s="20">
        <v>3423750</v>
      </c>
      <c r="C17" s="21">
        <v>37460</v>
      </c>
      <c r="D17" s="21">
        <v>29080</v>
      </c>
      <c r="E17" s="21">
        <v>16360</v>
      </c>
      <c r="F17" s="22">
        <f t="shared" si="2"/>
        <v>82900</v>
      </c>
      <c r="G17" s="23">
        <v>221200</v>
      </c>
      <c r="H17" s="23">
        <v>56560</v>
      </c>
      <c r="I17" s="23">
        <v>51200</v>
      </c>
      <c r="J17" s="22">
        <f t="shared" si="3"/>
        <v>328960</v>
      </c>
      <c r="K17" s="24">
        <v>16440</v>
      </c>
      <c r="L17" s="25">
        <v>41940</v>
      </c>
      <c r="M17" s="25">
        <v>9060</v>
      </c>
      <c r="N17" s="26">
        <f t="shared" si="4"/>
        <v>67440</v>
      </c>
      <c r="O17" s="27">
        <v>11740</v>
      </c>
      <c r="P17" s="27">
        <v>1240</v>
      </c>
      <c r="Q17" s="27">
        <v>50400</v>
      </c>
      <c r="R17" s="28">
        <f t="shared" si="8"/>
        <v>63380</v>
      </c>
      <c r="S17" s="29">
        <f t="shared" si="6"/>
        <v>542680</v>
      </c>
      <c r="T17" s="30">
        <f t="shared" si="7"/>
        <v>-2881070</v>
      </c>
    </row>
    <row r="18" spans="1:21" s="34" customFormat="1" x14ac:dyDescent="0.35">
      <c r="A18" s="31" t="s">
        <v>36</v>
      </c>
      <c r="B18" s="20">
        <v>124500</v>
      </c>
      <c r="C18" s="33"/>
      <c r="D18" s="33"/>
      <c r="E18" s="33"/>
      <c r="F18" s="22">
        <f t="shared" si="2"/>
        <v>0</v>
      </c>
      <c r="G18" s="23"/>
      <c r="H18" s="23"/>
      <c r="I18" s="23">
        <v>105000</v>
      </c>
      <c r="J18" s="22">
        <f t="shared" si="3"/>
        <v>105000</v>
      </c>
      <c r="K18" s="24"/>
      <c r="L18" s="25"/>
      <c r="M18" s="25"/>
      <c r="N18" s="26">
        <f t="shared" si="4"/>
        <v>0</v>
      </c>
      <c r="O18" s="27"/>
      <c r="P18" s="27"/>
      <c r="Q18" s="27"/>
      <c r="R18" s="28">
        <f t="shared" si="8"/>
        <v>0</v>
      </c>
      <c r="S18" s="29">
        <f t="shared" si="6"/>
        <v>105000</v>
      </c>
      <c r="T18" s="30">
        <f t="shared" si="7"/>
        <v>-19500</v>
      </c>
    </row>
    <row r="19" spans="1:21" x14ac:dyDescent="0.35">
      <c r="A19" s="19" t="s">
        <v>37</v>
      </c>
      <c r="B19" s="20">
        <v>37350</v>
      </c>
      <c r="C19" s="21">
        <v>6080</v>
      </c>
      <c r="D19" s="21">
        <v>4000</v>
      </c>
      <c r="E19" s="21"/>
      <c r="F19" s="22">
        <f t="shared" si="2"/>
        <v>10080</v>
      </c>
      <c r="G19" s="23">
        <v>12000</v>
      </c>
      <c r="H19" s="23">
        <v>2000</v>
      </c>
      <c r="I19" s="23">
        <v>2000</v>
      </c>
      <c r="J19" s="22">
        <f t="shared" si="3"/>
        <v>16000</v>
      </c>
      <c r="K19" s="24">
        <v>2000</v>
      </c>
      <c r="L19" s="25">
        <v>8000</v>
      </c>
      <c r="M19" s="25">
        <v>12000</v>
      </c>
      <c r="N19" s="26">
        <f t="shared" si="4"/>
        <v>22000</v>
      </c>
      <c r="O19" s="27">
        <v>2000</v>
      </c>
      <c r="P19" s="27">
        <v>14000</v>
      </c>
      <c r="Q19" s="27"/>
      <c r="R19" s="28">
        <f t="shared" si="8"/>
        <v>16000</v>
      </c>
      <c r="S19" s="29">
        <f t="shared" si="6"/>
        <v>64080</v>
      </c>
      <c r="T19" s="30">
        <f t="shared" si="7"/>
        <v>26730</v>
      </c>
    </row>
    <row r="20" spans="1:21" x14ac:dyDescent="0.35">
      <c r="A20" s="19" t="s">
        <v>38</v>
      </c>
      <c r="B20" s="20">
        <v>37350</v>
      </c>
      <c r="C20" s="21">
        <v>30000</v>
      </c>
      <c r="D20" s="21"/>
      <c r="E20" s="21"/>
      <c r="F20" s="22">
        <f t="shared" si="2"/>
        <v>30000</v>
      </c>
      <c r="G20" s="23"/>
      <c r="H20" s="23"/>
      <c r="I20" s="23"/>
      <c r="J20" s="22">
        <f>G20+H20+I20</f>
        <v>0</v>
      </c>
      <c r="K20" s="24"/>
      <c r="L20" s="25"/>
      <c r="M20" s="25"/>
      <c r="N20" s="26">
        <f t="shared" si="4"/>
        <v>0</v>
      </c>
      <c r="O20" s="27">
        <v>1900</v>
      </c>
      <c r="P20" s="27">
        <v>1200</v>
      </c>
      <c r="Q20" s="27"/>
      <c r="R20" s="28">
        <f t="shared" si="8"/>
        <v>3100</v>
      </c>
      <c r="S20" s="29">
        <f t="shared" si="6"/>
        <v>33100</v>
      </c>
      <c r="T20" s="30">
        <f t="shared" si="7"/>
        <v>-4250</v>
      </c>
    </row>
    <row r="21" spans="1:21" x14ac:dyDescent="0.35">
      <c r="A21" s="35" t="s">
        <v>29</v>
      </c>
      <c r="B21" s="36">
        <f>SUM(B13:B20)</f>
        <v>9544170</v>
      </c>
      <c r="C21" s="36">
        <f t="shared" ref="C21:Q21" si="9">SUM(C13:C20)</f>
        <v>98136</v>
      </c>
      <c r="D21" s="36">
        <f t="shared" si="9"/>
        <v>47145</v>
      </c>
      <c r="E21" s="36">
        <f t="shared" si="9"/>
        <v>20983</v>
      </c>
      <c r="F21" s="36">
        <f t="shared" si="9"/>
        <v>166264</v>
      </c>
      <c r="G21" s="36">
        <f t="shared" si="9"/>
        <v>237401</v>
      </c>
      <c r="H21" s="36">
        <f t="shared" si="9"/>
        <v>58560</v>
      </c>
      <c r="I21" s="36">
        <f t="shared" si="9"/>
        <v>158200</v>
      </c>
      <c r="J21" s="36">
        <f t="shared" si="9"/>
        <v>454161</v>
      </c>
      <c r="K21" s="36">
        <f t="shared" si="9"/>
        <v>41240</v>
      </c>
      <c r="L21" s="36">
        <f t="shared" si="9"/>
        <v>70740</v>
      </c>
      <c r="M21" s="36">
        <f t="shared" si="9"/>
        <v>889920</v>
      </c>
      <c r="N21" s="36">
        <f t="shared" si="9"/>
        <v>1001900</v>
      </c>
      <c r="O21" s="36">
        <f t="shared" si="9"/>
        <v>2152640</v>
      </c>
      <c r="P21" s="36">
        <f t="shared" si="9"/>
        <v>555840</v>
      </c>
      <c r="Q21" s="36">
        <f t="shared" si="9"/>
        <v>231900</v>
      </c>
      <c r="R21" s="28">
        <f t="shared" si="8"/>
        <v>2940380</v>
      </c>
      <c r="S21" s="36">
        <f t="shared" si="6"/>
        <v>4562705</v>
      </c>
      <c r="T21" s="36">
        <f t="shared" si="7"/>
        <v>-4981465</v>
      </c>
    </row>
    <row r="22" spans="1:21" x14ac:dyDescent="0.35">
      <c r="A22" s="16" t="s">
        <v>39</v>
      </c>
      <c r="B22" s="40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38"/>
      <c r="S22" s="38"/>
      <c r="T22" s="38"/>
    </row>
    <row r="23" spans="1:21" s="34" customFormat="1" x14ac:dyDescent="0.35">
      <c r="A23" s="31" t="s">
        <v>40</v>
      </c>
      <c r="B23" s="20">
        <v>622500</v>
      </c>
      <c r="C23" s="33">
        <v>2500</v>
      </c>
      <c r="D23" s="33"/>
      <c r="E23" s="33">
        <v>10000</v>
      </c>
      <c r="F23" s="22">
        <f t="shared" si="2"/>
        <v>12500</v>
      </c>
      <c r="G23" s="23">
        <v>35270</v>
      </c>
      <c r="H23" s="23"/>
      <c r="I23" s="23"/>
      <c r="J23" s="22">
        <f t="shared" si="3"/>
        <v>35270</v>
      </c>
      <c r="K23" s="24"/>
      <c r="L23" s="25">
        <v>10000</v>
      </c>
      <c r="M23" s="25"/>
      <c r="N23" s="26">
        <f t="shared" si="4"/>
        <v>10000</v>
      </c>
      <c r="O23" s="27"/>
      <c r="P23" s="27"/>
      <c r="Q23" s="27">
        <v>12000</v>
      </c>
      <c r="R23" s="28">
        <f>O23+P23+Q23</f>
        <v>12000</v>
      </c>
      <c r="S23" s="29">
        <f>F23+J23+N23+R23</f>
        <v>69770</v>
      </c>
      <c r="T23" s="30">
        <f>S23-B23</f>
        <v>-552730</v>
      </c>
    </row>
    <row r="24" spans="1:21" s="34" customFormat="1" x14ac:dyDescent="0.35">
      <c r="A24" s="31" t="s">
        <v>41</v>
      </c>
      <c r="B24" s="28">
        <v>12450000</v>
      </c>
      <c r="C24" s="33"/>
      <c r="D24" s="33"/>
      <c r="E24" s="33"/>
      <c r="F24" s="22">
        <f t="shared" si="2"/>
        <v>0</v>
      </c>
      <c r="G24" s="23"/>
      <c r="H24" s="23"/>
      <c r="I24" s="23"/>
      <c r="J24" s="22">
        <f t="shared" si="3"/>
        <v>0</v>
      </c>
      <c r="K24" s="24"/>
      <c r="L24" s="25"/>
      <c r="M24" s="25"/>
      <c r="N24" s="26">
        <f t="shared" si="4"/>
        <v>0</v>
      </c>
      <c r="O24" s="27"/>
      <c r="P24" s="27"/>
      <c r="Q24" s="27"/>
      <c r="R24" s="28">
        <f>O24+P24+Q24</f>
        <v>0</v>
      </c>
      <c r="S24" s="29">
        <f>F24+J24+N24+R24</f>
        <v>0</v>
      </c>
      <c r="T24" s="30">
        <f>S24-B24</f>
        <v>-12450000</v>
      </c>
    </row>
    <row r="25" spans="1:21" s="37" customFormat="1" x14ac:dyDescent="0.35">
      <c r="A25" s="35" t="s">
        <v>29</v>
      </c>
      <c r="B25" s="36">
        <f>SUM(B23:B24)</f>
        <v>13072500</v>
      </c>
      <c r="C25" s="36">
        <f t="shared" ref="C25:Q25" si="10">SUM(C23:C24)</f>
        <v>2500</v>
      </c>
      <c r="D25" s="36">
        <f t="shared" si="10"/>
        <v>0</v>
      </c>
      <c r="E25" s="36">
        <f t="shared" si="10"/>
        <v>10000</v>
      </c>
      <c r="F25" s="36">
        <f t="shared" si="10"/>
        <v>12500</v>
      </c>
      <c r="G25" s="36">
        <f t="shared" si="10"/>
        <v>35270</v>
      </c>
      <c r="H25" s="36">
        <f t="shared" si="10"/>
        <v>0</v>
      </c>
      <c r="I25" s="36">
        <f t="shared" si="10"/>
        <v>0</v>
      </c>
      <c r="J25" s="36">
        <f t="shared" si="10"/>
        <v>35270</v>
      </c>
      <c r="K25" s="36">
        <f t="shared" si="10"/>
        <v>0</v>
      </c>
      <c r="L25" s="36">
        <f t="shared" si="10"/>
        <v>10000</v>
      </c>
      <c r="M25" s="36">
        <f t="shared" si="10"/>
        <v>0</v>
      </c>
      <c r="N25" s="36">
        <f t="shared" si="10"/>
        <v>10000</v>
      </c>
      <c r="O25" s="36">
        <f t="shared" si="10"/>
        <v>0</v>
      </c>
      <c r="P25" s="36">
        <f t="shared" si="10"/>
        <v>0</v>
      </c>
      <c r="Q25" s="36">
        <f t="shared" si="10"/>
        <v>12000</v>
      </c>
      <c r="R25" s="28">
        <f>O25+P25+Q25</f>
        <v>12000</v>
      </c>
      <c r="S25" s="36">
        <f>F25+J25+N25+R25</f>
        <v>69770</v>
      </c>
      <c r="T25" s="36">
        <f>S25-B25</f>
        <v>-13002730</v>
      </c>
    </row>
    <row r="26" spans="1:21" x14ac:dyDescent="0.35">
      <c r="A26" s="16" t="s">
        <v>42</v>
      </c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38"/>
      <c r="S26" s="38"/>
      <c r="T26" s="38"/>
    </row>
    <row r="27" spans="1:21" x14ac:dyDescent="0.35">
      <c r="A27" s="19" t="s">
        <v>43</v>
      </c>
      <c r="B27" s="20">
        <v>6847500</v>
      </c>
      <c r="C27" s="21">
        <v>55710</v>
      </c>
      <c r="D27" s="21">
        <v>40520</v>
      </c>
      <c r="E27" s="21">
        <v>249830</v>
      </c>
      <c r="F27" s="22">
        <f t="shared" si="2"/>
        <v>346060</v>
      </c>
      <c r="G27" s="23">
        <v>203330</v>
      </c>
      <c r="H27" s="23">
        <v>112650</v>
      </c>
      <c r="I27" s="23">
        <v>164800</v>
      </c>
      <c r="J27" s="22">
        <f t="shared" si="3"/>
        <v>480780</v>
      </c>
      <c r="K27" s="24">
        <v>79500</v>
      </c>
      <c r="L27" s="25">
        <v>75700</v>
      </c>
      <c r="M27" s="25">
        <v>15000</v>
      </c>
      <c r="N27" s="26">
        <f>K27+L27+M27</f>
        <v>170200</v>
      </c>
      <c r="O27" s="27">
        <v>21700</v>
      </c>
      <c r="P27" s="27">
        <v>59100</v>
      </c>
      <c r="Q27" s="27">
        <v>58700</v>
      </c>
      <c r="R27" s="28">
        <f>O27+P27+Q27</f>
        <v>139500</v>
      </c>
      <c r="S27" s="29">
        <f>F27+J27+N27+R27</f>
        <v>1136540</v>
      </c>
      <c r="T27" s="30">
        <f>S27-B27</f>
        <v>-5710960</v>
      </c>
    </row>
    <row r="28" spans="1:21" x14ac:dyDescent="0.35">
      <c r="A28" s="19" t="s">
        <v>44</v>
      </c>
      <c r="B28" s="20">
        <v>68475</v>
      </c>
      <c r="C28" s="21"/>
      <c r="D28" s="21"/>
      <c r="E28" s="21"/>
      <c r="F28" s="22">
        <f t="shared" si="2"/>
        <v>0</v>
      </c>
      <c r="G28" s="23">
        <v>11270</v>
      </c>
      <c r="H28" s="23">
        <v>5000</v>
      </c>
      <c r="I28" s="23"/>
      <c r="J28" s="22">
        <f t="shared" si="3"/>
        <v>16270</v>
      </c>
      <c r="K28" s="24">
        <v>8100</v>
      </c>
      <c r="L28" s="25"/>
      <c r="M28" s="25"/>
      <c r="N28" s="26">
        <f t="shared" si="4"/>
        <v>8100</v>
      </c>
      <c r="O28" s="27"/>
      <c r="P28" s="27"/>
      <c r="Q28" s="27"/>
      <c r="R28" s="28">
        <f t="shared" ref="R28:R94" si="11">O28+P28+Q28</f>
        <v>0</v>
      </c>
      <c r="S28" s="29">
        <f>F28+J28+N28+R28</f>
        <v>24370</v>
      </c>
      <c r="T28" s="30">
        <f>S28-B28</f>
        <v>-44105</v>
      </c>
    </row>
    <row r="29" spans="1:21" s="34" customFormat="1" x14ac:dyDescent="0.35">
      <c r="A29" s="31" t="s">
        <v>45</v>
      </c>
      <c r="B29" s="20">
        <v>3423750</v>
      </c>
      <c r="C29" s="33">
        <v>2500</v>
      </c>
      <c r="D29" s="33">
        <v>41450</v>
      </c>
      <c r="E29" s="33">
        <v>26800</v>
      </c>
      <c r="F29" s="22">
        <f t="shared" si="2"/>
        <v>70750</v>
      </c>
      <c r="G29" s="23">
        <v>35930</v>
      </c>
      <c r="H29" s="23">
        <v>13500</v>
      </c>
      <c r="I29" s="23">
        <v>13200</v>
      </c>
      <c r="J29" s="22">
        <f t="shared" si="3"/>
        <v>62630</v>
      </c>
      <c r="K29" s="24">
        <v>51000</v>
      </c>
      <c r="L29" s="25">
        <v>41800</v>
      </c>
      <c r="M29" s="25">
        <v>55600</v>
      </c>
      <c r="N29" s="26">
        <f t="shared" si="4"/>
        <v>148400</v>
      </c>
      <c r="O29" s="27">
        <v>42300</v>
      </c>
      <c r="P29" s="27">
        <v>64200</v>
      </c>
      <c r="Q29" s="27">
        <v>15500</v>
      </c>
      <c r="R29" s="28">
        <f t="shared" si="11"/>
        <v>122000</v>
      </c>
      <c r="S29" s="29">
        <f>F29+J29+N29+R29</f>
        <v>403780</v>
      </c>
      <c r="T29" s="30">
        <f>S29-B29</f>
        <v>-3019970</v>
      </c>
    </row>
    <row r="30" spans="1:21" s="37" customFormat="1" x14ac:dyDescent="0.35">
      <c r="A30" s="35" t="s">
        <v>29</v>
      </c>
      <c r="B30" s="41">
        <f>SUM(B27:B29)</f>
        <v>10339725</v>
      </c>
      <c r="C30" s="41">
        <f t="shared" ref="C30:Q30" si="12">SUM(C27:C29)</f>
        <v>58210</v>
      </c>
      <c r="D30" s="41">
        <f t="shared" si="12"/>
        <v>81970</v>
      </c>
      <c r="E30" s="41">
        <f t="shared" si="12"/>
        <v>276630</v>
      </c>
      <c r="F30" s="41">
        <f t="shared" si="12"/>
        <v>416810</v>
      </c>
      <c r="G30" s="41">
        <f t="shared" si="12"/>
        <v>250530</v>
      </c>
      <c r="H30" s="41">
        <f t="shared" si="12"/>
        <v>131150</v>
      </c>
      <c r="I30" s="41">
        <f t="shared" si="12"/>
        <v>178000</v>
      </c>
      <c r="J30" s="41">
        <f t="shared" si="12"/>
        <v>559680</v>
      </c>
      <c r="K30" s="41">
        <f t="shared" si="12"/>
        <v>138600</v>
      </c>
      <c r="L30" s="41">
        <f t="shared" si="12"/>
        <v>117500</v>
      </c>
      <c r="M30" s="41">
        <f t="shared" si="12"/>
        <v>70600</v>
      </c>
      <c r="N30" s="41">
        <f t="shared" si="12"/>
        <v>326700</v>
      </c>
      <c r="O30" s="41">
        <f t="shared" si="12"/>
        <v>64000</v>
      </c>
      <c r="P30" s="41">
        <f t="shared" si="12"/>
        <v>123300</v>
      </c>
      <c r="Q30" s="41">
        <f t="shared" si="12"/>
        <v>74200</v>
      </c>
      <c r="R30" s="28">
        <f t="shared" si="11"/>
        <v>261500</v>
      </c>
      <c r="S30" s="36">
        <f>F30+J30+N30+R30</f>
        <v>1564690</v>
      </c>
      <c r="T30" s="36">
        <f>S30-B30</f>
        <v>-8775035</v>
      </c>
    </row>
    <row r="31" spans="1:21" x14ac:dyDescent="0.35">
      <c r="A31" s="42" t="s">
        <v>46</v>
      </c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38"/>
      <c r="S31" s="38"/>
      <c r="T31" s="38"/>
    </row>
    <row r="32" spans="1:21" x14ac:dyDescent="0.35">
      <c r="A32" s="19" t="s">
        <v>47</v>
      </c>
      <c r="B32" s="20">
        <v>37350000</v>
      </c>
      <c r="C32" s="21">
        <v>2647441</v>
      </c>
      <c r="D32" s="21">
        <v>1425301</v>
      </c>
      <c r="E32" s="21">
        <v>202680.9</v>
      </c>
      <c r="F32" s="22">
        <f t="shared" si="2"/>
        <v>4275422.9000000004</v>
      </c>
      <c r="G32" s="23">
        <v>313253</v>
      </c>
      <c r="H32" s="23">
        <v>181987</v>
      </c>
      <c r="I32" s="23">
        <v>218162</v>
      </c>
      <c r="J32" s="22">
        <f t="shared" si="3"/>
        <v>713402</v>
      </c>
      <c r="K32" s="24">
        <v>597911</v>
      </c>
      <c r="L32" s="25">
        <v>912143</v>
      </c>
      <c r="M32" s="25">
        <v>1651404</v>
      </c>
      <c r="N32" s="26">
        <f t="shared" si="4"/>
        <v>3161458</v>
      </c>
      <c r="O32" s="27">
        <v>1109674</v>
      </c>
      <c r="P32" s="27">
        <v>714229</v>
      </c>
      <c r="Q32" s="27">
        <v>726144</v>
      </c>
      <c r="R32" s="28">
        <f>O32+P32+Q32</f>
        <v>2550047</v>
      </c>
      <c r="S32" s="43">
        <f t="shared" ref="S32:S50" si="13">F32+J32+N32+R32</f>
        <v>10700329.9</v>
      </c>
      <c r="T32" s="30">
        <f t="shared" ref="T32:T50" si="14">S32-B32</f>
        <v>-26649670.100000001</v>
      </c>
      <c r="U32" s="44"/>
    </row>
    <row r="33" spans="1:20" x14ac:dyDescent="0.35">
      <c r="A33" s="19" t="s">
        <v>48</v>
      </c>
      <c r="B33" s="20">
        <v>29880000</v>
      </c>
      <c r="C33" s="21">
        <v>944852</v>
      </c>
      <c r="D33" s="21">
        <v>100566</v>
      </c>
      <c r="E33" s="21">
        <v>111792</v>
      </c>
      <c r="F33" s="22">
        <f t="shared" si="2"/>
        <v>1157210</v>
      </c>
      <c r="G33" s="23">
        <v>161177</v>
      </c>
      <c r="H33" s="23">
        <v>80759</v>
      </c>
      <c r="I33" s="23">
        <v>92751</v>
      </c>
      <c r="J33" s="22">
        <f t="shared" si="3"/>
        <v>334687</v>
      </c>
      <c r="K33" s="24">
        <v>238740</v>
      </c>
      <c r="L33" s="25">
        <v>473008</v>
      </c>
      <c r="M33" s="25">
        <v>433365.8</v>
      </c>
      <c r="N33" s="26">
        <f t="shared" si="4"/>
        <v>1145113.8</v>
      </c>
      <c r="O33" s="27">
        <v>219797</v>
      </c>
      <c r="P33" s="27">
        <v>183597</v>
      </c>
      <c r="Q33" s="27">
        <v>238510</v>
      </c>
      <c r="R33" s="28">
        <f t="shared" si="11"/>
        <v>641904</v>
      </c>
      <c r="S33" s="29">
        <f t="shared" si="13"/>
        <v>3278914.8</v>
      </c>
      <c r="T33" s="30">
        <f t="shared" si="14"/>
        <v>-26601085.199999999</v>
      </c>
    </row>
    <row r="34" spans="1:20" x14ac:dyDescent="0.35">
      <c r="A34" s="45" t="s">
        <v>49</v>
      </c>
      <c r="B34" s="20">
        <v>5229000</v>
      </c>
      <c r="C34" s="21">
        <v>447150</v>
      </c>
      <c r="D34" s="21">
        <v>231285</v>
      </c>
      <c r="E34" s="21">
        <v>38200</v>
      </c>
      <c r="F34" s="22">
        <f t="shared" si="2"/>
        <v>716635</v>
      </c>
      <c r="G34" s="23">
        <v>7500</v>
      </c>
      <c r="H34" s="23">
        <v>6500</v>
      </c>
      <c r="I34" s="23">
        <v>12800</v>
      </c>
      <c r="J34" s="22">
        <f t="shared" si="3"/>
        <v>26800</v>
      </c>
      <c r="K34" s="24">
        <v>30500</v>
      </c>
      <c r="L34" s="25">
        <v>68640</v>
      </c>
      <c r="M34" s="25">
        <v>89220</v>
      </c>
      <c r="N34" s="26">
        <f t="shared" si="4"/>
        <v>188360</v>
      </c>
      <c r="O34" s="27">
        <v>128000</v>
      </c>
      <c r="P34" s="27">
        <v>49380</v>
      </c>
      <c r="Q34" s="27">
        <v>21500</v>
      </c>
      <c r="R34" s="28">
        <f t="shared" si="11"/>
        <v>198880</v>
      </c>
      <c r="S34" s="29">
        <f t="shared" si="13"/>
        <v>1130675</v>
      </c>
      <c r="T34" s="30">
        <f t="shared" si="14"/>
        <v>-4098325</v>
      </c>
    </row>
    <row r="35" spans="1:20" x14ac:dyDescent="0.35">
      <c r="A35" s="19" t="s">
        <v>50</v>
      </c>
      <c r="B35" s="20">
        <v>25896000</v>
      </c>
      <c r="C35" s="21">
        <v>479468</v>
      </c>
      <c r="D35" s="21">
        <v>343880</v>
      </c>
      <c r="E35" s="21">
        <v>99000</v>
      </c>
      <c r="F35" s="22">
        <f t="shared" si="2"/>
        <v>922348</v>
      </c>
      <c r="G35" s="23">
        <v>122500</v>
      </c>
      <c r="H35" s="23">
        <v>36000</v>
      </c>
      <c r="I35" s="23">
        <v>12500</v>
      </c>
      <c r="J35" s="22">
        <f t="shared" si="3"/>
        <v>171000</v>
      </c>
      <c r="K35" s="24">
        <v>40500</v>
      </c>
      <c r="L35" s="25">
        <v>238000</v>
      </c>
      <c r="M35" s="25">
        <v>224022</v>
      </c>
      <c r="N35" s="26">
        <f t="shared" si="4"/>
        <v>502522</v>
      </c>
      <c r="O35" s="27">
        <v>182500</v>
      </c>
      <c r="P35" s="27">
        <v>90100</v>
      </c>
      <c r="Q35" s="27">
        <v>78000</v>
      </c>
      <c r="R35" s="28">
        <f t="shared" si="11"/>
        <v>350600</v>
      </c>
      <c r="S35" s="29">
        <f t="shared" si="13"/>
        <v>1946470</v>
      </c>
      <c r="T35" s="30">
        <f t="shared" si="14"/>
        <v>-23949530</v>
      </c>
    </row>
    <row r="36" spans="1:20" x14ac:dyDescent="0.35">
      <c r="A36" s="19" t="s">
        <v>51</v>
      </c>
      <c r="B36" s="20">
        <v>74700</v>
      </c>
      <c r="C36" s="21"/>
      <c r="D36" s="21">
        <v>500</v>
      </c>
      <c r="E36" s="21">
        <v>2000</v>
      </c>
      <c r="F36" s="22">
        <f t="shared" si="2"/>
        <v>2500</v>
      </c>
      <c r="G36" s="23">
        <v>6500</v>
      </c>
      <c r="H36" s="23">
        <v>5500</v>
      </c>
      <c r="I36" s="23"/>
      <c r="J36" s="22">
        <f t="shared" si="3"/>
        <v>12000</v>
      </c>
      <c r="K36" s="24">
        <v>10700</v>
      </c>
      <c r="L36" s="25">
        <v>6500</v>
      </c>
      <c r="M36" s="25">
        <v>22500</v>
      </c>
      <c r="N36" s="26">
        <f t="shared" si="4"/>
        <v>39700</v>
      </c>
      <c r="O36" s="27">
        <v>5000</v>
      </c>
      <c r="P36" s="27">
        <v>13000</v>
      </c>
      <c r="Q36" s="27">
        <v>6000</v>
      </c>
      <c r="R36" s="28">
        <f t="shared" si="11"/>
        <v>24000</v>
      </c>
      <c r="S36" s="29">
        <f t="shared" si="13"/>
        <v>78200</v>
      </c>
      <c r="T36" s="30">
        <f t="shared" si="14"/>
        <v>3500</v>
      </c>
    </row>
    <row r="37" spans="1:20" x14ac:dyDescent="0.35">
      <c r="A37" s="19" t="s">
        <v>52</v>
      </c>
      <c r="B37" s="20">
        <v>5976000</v>
      </c>
      <c r="C37" s="21">
        <v>142700</v>
      </c>
      <c r="D37" s="21">
        <v>61050</v>
      </c>
      <c r="E37" s="21">
        <v>29500</v>
      </c>
      <c r="F37" s="22">
        <f t="shared" si="2"/>
        <v>233250</v>
      </c>
      <c r="G37" s="23">
        <v>64450</v>
      </c>
      <c r="H37" s="23"/>
      <c r="I37" s="23">
        <v>43000</v>
      </c>
      <c r="J37" s="22">
        <f t="shared" si="3"/>
        <v>107450</v>
      </c>
      <c r="K37" s="24">
        <v>67150</v>
      </c>
      <c r="L37" s="25">
        <v>72500</v>
      </c>
      <c r="M37" s="25">
        <v>155500</v>
      </c>
      <c r="N37" s="26">
        <f>K37+L37+M37</f>
        <v>295150</v>
      </c>
      <c r="O37" s="27">
        <v>44000</v>
      </c>
      <c r="P37" s="27">
        <v>95000</v>
      </c>
      <c r="Q37" s="27">
        <v>128000</v>
      </c>
      <c r="R37" s="28">
        <f t="shared" si="11"/>
        <v>267000</v>
      </c>
      <c r="S37" s="29">
        <f t="shared" si="13"/>
        <v>902850</v>
      </c>
      <c r="T37" s="30">
        <f t="shared" si="14"/>
        <v>-5073150</v>
      </c>
    </row>
    <row r="38" spans="1:20" x14ac:dyDescent="0.35">
      <c r="A38" s="39" t="s">
        <v>53</v>
      </c>
      <c r="B38" s="20">
        <v>1494000</v>
      </c>
      <c r="C38" s="21">
        <v>225250</v>
      </c>
      <c r="D38" s="21">
        <v>11360</v>
      </c>
      <c r="E38" s="21">
        <v>9650</v>
      </c>
      <c r="F38" s="22">
        <f t="shared" si="2"/>
        <v>246260</v>
      </c>
      <c r="G38" s="23">
        <v>11160</v>
      </c>
      <c r="H38" s="23">
        <v>15300</v>
      </c>
      <c r="I38" s="23">
        <v>12042</v>
      </c>
      <c r="J38" s="22">
        <f t="shared" si="3"/>
        <v>38502</v>
      </c>
      <c r="K38" s="24">
        <v>31050</v>
      </c>
      <c r="L38" s="25">
        <v>35300</v>
      </c>
      <c r="M38" s="25">
        <v>43300</v>
      </c>
      <c r="N38" s="26">
        <f t="shared" si="4"/>
        <v>109650</v>
      </c>
      <c r="O38" s="27">
        <v>25200</v>
      </c>
      <c r="P38" s="27">
        <v>19850</v>
      </c>
      <c r="Q38" s="27">
        <v>25000</v>
      </c>
      <c r="R38" s="28">
        <f t="shared" si="11"/>
        <v>70050</v>
      </c>
      <c r="S38" s="29">
        <f t="shared" si="13"/>
        <v>464462</v>
      </c>
      <c r="T38" s="30">
        <f t="shared" si="14"/>
        <v>-1029538</v>
      </c>
    </row>
    <row r="39" spans="1:20" x14ac:dyDescent="0.35">
      <c r="A39" s="19" t="s">
        <v>54</v>
      </c>
      <c r="B39" s="20">
        <v>4482000</v>
      </c>
      <c r="C39" s="21">
        <v>237600</v>
      </c>
      <c r="D39" s="21">
        <v>22800</v>
      </c>
      <c r="E39" s="21">
        <v>26400</v>
      </c>
      <c r="F39" s="22">
        <f t="shared" si="2"/>
        <v>286800</v>
      </c>
      <c r="G39" s="23">
        <v>30600</v>
      </c>
      <c r="H39" s="23">
        <v>27000</v>
      </c>
      <c r="I39" s="23">
        <v>17400</v>
      </c>
      <c r="J39" s="22">
        <f t="shared" si="3"/>
        <v>75000</v>
      </c>
      <c r="K39" s="24">
        <v>29400</v>
      </c>
      <c r="L39" s="25">
        <v>51000</v>
      </c>
      <c r="M39" s="25">
        <v>50400</v>
      </c>
      <c r="N39" s="26">
        <f t="shared" si="4"/>
        <v>130800</v>
      </c>
      <c r="O39" s="27">
        <v>31800</v>
      </c>
      <c r="P39" s="27">
        <v>17600</v>
      </c>
      <c r="Q39" s="27">
        <v>24600</v>
      </c>
      <c r="R39" s="28">
        <f t="shared" si="11"/>
        <v>74000</v>
      </c>
      <c r="S39" s="29">
        <f t="shared" si="13"/>
        <v>566600</v>
      </c>
      <c r="T39" s="30">
        <f t="shared" si="14"/>
        <v>-3915400</v>
      </c>
    </row>
    <row r="40" spans="1:20" s="34" customFormat="1" x14ac:dyDescent="0.35">
      <c r="A40" s="31" t="s">
        <v>55</v>
      </c>
      <c r="B40" s="20">
        <v>35756400</v>
      </c>
      <c r="C40" s="33">
        <v>598567</v>
      </c>
      <c r="D40" s="33">
        <v>258187</v>
      </c>
      <c r="E40" s="33">
        <v>2088937</v>
      </c>
      <c r="F40" s="22">
        <f t="shared" si="2"/>
        <v>2945691</v>
      </c>
      <c r="G40" s="23">
        <v>740787</v>
      </c>
      <c r="H40" s="23">
        <v>406745</v>
      </c>
      <c r="I40" s="23">
        <v>269268</v>
      </c>
      <c r="J40" s="22">
        <f t="shared" si="3"/>
        <v>1416800</v>
      </c>
      <c r="K40" s="24">
        <v>804093</v>
      </c>
      <c r="L40" s="25">
        <v>557627</v>
      </c>
      <c r="M40" s="25">
        <v>1237004</v>
      </c>
      <c r="N40" s="26">
        <f t="shared" si="4"/>
        <v>2598724</v>
      </c>
      <c r="O40" s="27">
        <v>628379</v>
      </c>
      <c r="P40" s="27">
        <v>592730</v>
      </c>
      <c r="Q40" s="27">
        <v>699488</v>
      </c>
      <c r="R40" s="28">
        <f t="shared" si="11"/>
        <v>1920597</v>
      </c>
      <c r="S40" s="29">
        <f t="shared" si="13"/>
        <v>8881812</v>
      </c>
      <c r="T40" s="30">
        <f t="shared" si="14"/>
        <v>-26874588</v>
      </c>
    </row>
    <row r="41" spans="1:20" x14ac:dyDescent="0.35">
      <c r="A41" s="19" t="s">
        <v>56</v>
      </c>
      <c r="B41" s="20">
        <v>5976000</v>
      </c>
      <c r="C41" s="21">
        <v>721494</v>
      </c>
      <c r="D41" s="33">
        <v>50570</v>
      </c>
      <c r="E41" s="21">
        <v>45500</v>
      </c>
      <c r="F41" s="22">
        <f t="shared" si="2"/>
        <v>817564</v>
      </c>
      <c r="G41" s="23">
        <v>73000</v>
      </c>
      <c r="H41" s="23">
        <v>82500</v>
      </c>
      <c r="I41" s="23">
        <v>47300</v>
      </c>
      <c r="J41" s="22">
        <f t="shared" si="3"/>
        <v>202800</v>
      </c>
      <c r="K41" s="24">
        <v>52000</v>
      </c>
      <c r="L41" s="25">
        <v>147000</v>
      </c>
      <c r="M41" s="25">
        <v>150450</v>
      </c>
      <c r="N41" s="26">
        <f t="shared" si="4"/>
        <v>349450</v>
      </c>
      <c r="O41" s="27">
        <v>93200</v>
      </c>
      <c r="P41" s="27">
        <v>39000</v>
      </c>
      <c r="Q41" s="27">
        <v>103500</v>
      </c>
      <c r="R41" s="28">
        <f t="shared" si="11"/>
        <v>235700</v>
      </c>
      <c r="S41" s="29">
        <f t="shared" si="13"/>
        <v>1605514</v>
      </c>
      <c r="T41" s="30">
        <f t="shared" si="14"/>
        <v>-4370486</v>
      </c>
    </row>
    <row r="42" spans="1:20" x14ac:dyDescent="0.35">
      <c r="A42" s="19" t="s">
        <v>57</v>
      </c>
      <c r="B42" s="20">
        <v>6723000</v>
      </c>
      <c r="C42" s="21">
        <v>426000</v>
      </c>
      <c r="D42" s="33">
        <v>69000</v>
      </c>
      <c r="E42" s="21">
        <v>123000</v>
      </c>
      <c r="F42" s="22">
        <f t="shared" si="2"/>
        <v>618000</v>
      </c>
      <c r="G42" s="23">
        <v>135000</v>
      </c>
      <c r="H42" s="23">
        <v>153000</v>
      </c>
      <c r="I42" s="23">
        <v>78000</v>
      </c>
      <c r="J42" s="22">
        <f t="shared" si="3"/>
        <v>366000</v>
      </c>
      <c r="K42" s="24">
        <v>141000</v>
      </c>
      <c r="L42" s="25">
        <v>258500</v>
      </c>
      <c r="M42" s="25">
        <v>210000</v>
      </c>
      <c r="N42" s="26">
        <f t="shared" si="4"/>
        <v>609500</v>
      </c>
      <c r="O42" s="27">
        <v>165000</v>
      </c>
      <c r="P42" s="27">
        <v>73000</v>
      </c>
      <c r="Q42" s="27">
        <v>96000</v>
      </c>
      <c r="R42" s="28">
        <f t="shared" si="11"/>
        <v>334000</v>
      </c>
      <c r="S42" s="29">
        <f t="shared" si="13"/>
        <v>1927500</v>
      </c>
      <c r="T42" s="30">
        <f t="shared" si="14"/>
        <v>-4795500</v>
      </c>
    </row>
    <row r="43" spans="1:20" s="34" customFormat="1" x14ac:dyDescent="0.35">
      <c r="A43" s="31" t="s">
        <v>58</v>
      </c>
      <c r="B43" s="20">
        <v>14940</v>
      </c>
      <c r="C43" s="33"/>
      <c r="D43" s="33"/>
      <c r="E43" s="33"/>
      <c r="F43" s="22">
        <f t="shared" si="2"/>
        <v>0</v>
      </c>
      <c r="G43" s="23"/>
      <c r="H43" s="23"/>
      <c r="I43" s="23"/>
      <c r="J43" s="22">
        <f t="shared" si="3"/>
        <v>0</v>
      </c>
      <c r="K43" s="24"/>
      <c r="L43" s="25"/>
      <c r="M43" s="25"/>
      <c r="N43" s="26">
        <f t="shared" si="4"/>
        <v>0</v>
      </c>
      <c r="O43" s="27"/>
      <c r="P43" s="27"/>
      <c r="Q43" s="27"/>
      <c r="R43" s="28">
        <f t="shared" si="11"/>
        <v>0</v>
      </c>
      <c r="S43" s="29">
        <f t="shared" si="13"/>
        <v>0</v>
      </c>
      <c r="T43" s="30">
        <f t="shared" si="14"/>
        <v>-14940</v>
      </c>
    </row>
    <row r="44" spans="1:20" x14ac:dyDescent="0.35">
      <c r="A44" s="19" t="s">
        <v>59</v>
      </c>
      <c r="B44" s="20">
        <v>4482000</v>
      </c>
      <c r="C44" s="21"/>
      <c r="D44" s="21"/>
      <c r="E44" s="21"/>
      <c r="F44" s="22">
        <f t="shared" si="2"/>
        <v>0</v>
      </c>
      <c r="G44" s="23"/>
      <c r="H44" s="23"/>
      <c r="I44" s="23"/>
      <c r="J44" s="22">
        <f t="shared" si="3"/>
        <v>0</v>
      </c>
      <c r="K44" s="24"/>
      <c r="L44" s="25"/>
      <c r="M44" s="25"/>
      <c r="N44" s="26">
        <f t="shared" si="4"/>
        <v>0</v>
      </c>
      <c r="O44" s="27"/>
      <c r="P44" s="27"/>
      <c r="Q44" s="27"/>
      <c r="R44" s="28">
        <f t="shared" si="11"/>
        <v>0</v>
      </c>
      <c r="S44" s="29">
        <f t="shared" si="13"/>
        <v>0</v>
      </c>
      <c r="T44" s="30">
        <f t="shared" si="14"/>
        <v>-4482000</v>
      </c>
    </row>
    <row r="45" spans="1:20" x14ac:dyDescent="0.35">
      <c r="A45" s="19" t="s">
        <v>60</v>
      </c>
      <c r="B45" s="20">
        <v>4482000</v>
      </c>
      <c r="C45" s="21">
        <v>5000</v>
      </c>
      <c r="D45" s="21"/>
      <c r="E45" s="21"/>
      <c r="F45" s="22">
        <f t="shared" si="2"/>
        <v>5000</v>
      </c>
      <c r="G45" s="23">
        <v>500</v>
      </c>
      <c r="H45" s="23">
        <v>73000</v>
      </c>
      <c r="I45" s="23"/>
      <c r="J45" s="22">
        <f t="shared" si="3"/>
        <v>73500</v>
      </c>
      <c r="K45" s="24"/>
      <c r="L45" s="25">
        <v>11500</v>
      </c>
      <c r="M45" s="25"/>
      <c r="N45" s="26">
        <f t="shared" si="4"/>
        <v>11500</v>
      </c>
      <c r="O45" s="27"/>
      <c r="P45" s="27"/>
      <c r="Q45" s="27"/>
      <c r="R45" s="28">
        <f t="shared" si="11"/>
        <v>0</v>
      </c>
      <c r="S45" s="29">
        <f t="shared" si="13"/>
        <v>90000</v>
      </c>
      <c r="T45" s="30">
        <f t="shared" si="14"/>
        <v>-4392000</v>
      </c>
    </row>
    <row r="46" spans="1:20" x14ac:dyDescent="0.35">
      <c r="A46" s="19" t="s">
        <v>61</v>
      </c>
      <c r="B46" s="20">
        <v>2988</v>
      </c>
      <c r="C46" s="21"/>
      <c r="D46" s="21"/>
      <c r="E46" s="21"/>
      <c r="F46" s="22">
        <f t="shared" si="2"/>
        <v>0</v>
      </c>
      <c r="G46" s="23"/>
      <c r="H46" s="23"/>
      <c r="I46" s="23"/>
      <c r="J46" s="22">
        <f t="shared" si="3"/>
        <v>0</v>
      </c>
      <c r="K46" s="24">
        <v>1100</v>
      </c>
      <c r="L46" s="25"/>
      <c r="M46" s="25"/>
      <c r="N46" s="26">
        <f t="shared" si="4"/>
        <v>1100</v>
      </c>
      <c r="O46" s="27"/>
      <c r="P46" s="27"/>
      <c r="Q46" s="27"/>
      <c r="R46" s="28">
        <f t="shared" si="11"/>
        <v>0</v>
      </c>
      <c r="S46" s="29">
        <f t="shared" si="13"/>
        <v>1100</v>
      </c>
      <c r="T46" s="30">
        <f t="shared" si="14"/>
        <v>-1888</v>
      </c>
    </row>
    <row r="47" spans="1:20" x14ac:dyDescent="0.35">
      <c r="A47" s="19" t="s">
        <v>62</v>
      </c>
      <c r="B47" s="20">
        <v>2241000</v>
      </c>
      <c r="C47" s="21">
        <v>64960</v>
      </c>
      <c r="D47" s="21">
        <v>50000</v>
      </c>
      <c r="E47" s="21">
        <v>21000</v>
      </c>
      <c r="F47" s="22">
        <f t="shared" si="2"/>
        <v>135960</v>
      </c>
      <c r="G47" s="23">
        <v>25610</v>
      </c>
      <c r="H47" s="23">
        <v>11240</v>
      </c>
      <c r="I47" s="23"/>
      <c r="J47" s="22">
        <f t="shared" si="3"/>
        <v>36850</v>
      </c>
      <c r="K47" s="24"/>
      <c r="L47" s="25">
        <v>27830</v>
      </c>
      <c r="M47" s="25">
        <v>48000</v>
      </c>
      <c r="N47" s="26">
        <f t="shared" si="4"/>
        <v>75830</v>
      </c>
      <c r="O47" s="27">
        <v>27350</v>
      </c>
      <c r="P47" s="27">
        <v>10500</v>
      </c>
      <c r="Q47" s="27">
        <v>3000</v>
      </c>
      <c r="R47" s="28">
        <f t="shared" si="11"/>
        <v>40850</v>
      </c>
      <c r="S47" s="29">
        <f t="shared" si="13"/>
        <v>289490</v>
      </c>
      <c r="T47" s="30">
        <f t="shared" si="14"/>
        <v>-1951510</v>
      </c>
    </row>
    <row r="48" spans="1:20" x14ac:dyDescent="0.35">
      <c r="A48" s="19" t="s">
        <v>63</v>
      </c>
      <c r="B48" s="20">
        <v>20169000</v>
      </c>
      <c r="C48" s="33">
        <v>2588803</v>
      </c>
      <c r="D48" s="21">
        <v>33470</v>
      </c>
      <c r="E48" s="21">
        <v>14360</v>
      </c>
      <c r="F48" s="22">
        <f t="shared" si="2"/>
        <v>2636633</v>
      </c>
      <c r="G48" s="23">
        <v>72250</v>
      </c>
      <c r="H48" s="23">
        <v>27500</v>
      </c>
      <c r="I48" s="23">
        <v>42500</v>
      </c>
      <c r="J48" s="22">
        <f t="shared" si="3"/>
        <v>142250</v>
      </c>
      <c r="K48" s="24">
        <v>307216</v>
      </c>
      <c r="L48" s="25">
        <v>1017540</v>
      </c>
      <c r="M48" s="25">
        <v>2570015</v>
      </c>
      <c r="N48" s="26">
        <f>K48+L48+M48</f>
        <v>3894771</v>
      </c>
      <c r="O48" s="27">
        <v>5682710</v>
      </c>
      <c r="P48" s="27">
        <v>1259725</v>
      </c>
      <c r="Q48" s="27">
        <v>387715</v>
      </c>
      <c r="R48" s="28">
        <f t="shared" si="11"/>
        <v>7330150</v>
      </c>
      <c r="S48" s="29">
        <f t="shared" si="13"/>
        <v>14003804</v>
      </c>
      <c r="T48" s="30">
        <f t="shared" si="14"/>
        <v>-6165196</v>
      </c>
    </row>
    <row r="49" spans="1:20" x14ac:dyDescent="0.35">
      <c r="A49" s="19" t="s">
        <v>64</v>
      </c>
      <c r="B49" s="20">
        <v>18675</v>
      </c>
      <c r="C49" s="21"/>
      <c r="D49" s="21"/>
      <c r="E49" s="21"/>
      <c r="F49" s="22">
        <f t="shared" si="2"/>
        <v>0</v>
      </c>
      <c r="G49" s="23"/>
      <c r="H49" s="23"/>
      <c r="I49" s="23"/>
      <c r="J49" s="22">
        <f t="shared" si="3"/>
        <v>0</v>
      </c>
      <c r="K49" s="24"/>
      <c r="L49" s="25"/>
      <c r="M49" s="25"/>
      <c r="N49" s="26">
        <f t="shared" si="4"/>
        <v>0</v>
      </c>
      <c r="O49" s="27"/>
      <c r="P49" s="27">
        <v>274000</v>
      </c>
      <c r="Q49" s="27"/>
      <c r="R49" s="28">
        <f t="shared" si="11"/>
        <v>274000</v>
      </c>
      <c r="S49" s="29">
        <f t="shared" si="13"/>
        <v>274000</v>
      </c>
      <c r="T49" s="30">
        <f t="shared" si="14"/>
        <v>255325</v>
      </c>
    </row>
    <row r="50" spans="1:20" s="37" customFormat="1" x14ac:dyDescent="0.35">
      <c r="A50" s="46" t="s">
        <v>29</v>
      </c>
      <c r="B50" s="41">
        <f>SUM(B32:B49)</f>
        <v>190247703</v>
      </c>
      <c r="C50" s="41">
        <f t="shared" ref="C50:Q50" si="15">SUM(C32:C49)</f>
        <v>9529285</v>
      </c>
      <c r="D50" s="41">
        <f t="shared" si="15"/>
        <v>2657969</v>
      </c>
      <c r="E50" s="41">
        <f t="shared" si="15"/>
        <v>2812019.9</v>
      </c>
      <c r="F50" s="41">
        <f t="shared" si="15"/>
        <v>14999273.9</v>
      </c>
      <c r="G50" s="41">
        <f t="shared" si="15"/>
        <v>1764287</v>
      </c>
      <c r="H50" s="41">
        <f t="shared" si="15"/>
        <v>1107031</v>
      </c>
      <c r="I50" s="41">
        <f t="shared" si="15"/>
        <v>845723</v>
      </c>
      <c r="J50" s="41">
        <f t="shared" si="15"/>
        <v>3717041</v>
      </c>
      <c r="K50" s="41">
        <f t="shared" si="15"/>
        <v>2351360</v>
      </c>
      <c r="L50" s="41">
        <f t="shared" si="15"/>
        <v>3877088</v>
      </c>
      <c r="M50" s="41">
        <f t="shared" si="15"/>
        <v>6885180.7999999998</v>
      </c>
      <c r="N50" s="41">
        <f t="shared" si="15"/>
        <v>13113628.800000001</v>
      </c>
      <c r="O50" s="41">
        <f t="shared" si="15"/>
        <v>8342610</v>
      </c>
      <c r="P50" s="41">
        <f t="shared" si="15"/>
        <v>3431711</v>
      </c>
      <c r="Q50" s="41">
        <f t="shared" si="15"/>
        <v>2537457</v>
      </c>
      <c r="R50" s="28">
        <f t="shared" si="11"/>
        <v>14311778</v>
      </c>
      <c r="S50" s="36">
        <f t="shared" si="13"/>
        <v>46141721.700000003</v>
      </c>
      <c r="T50" s="36">
        <f t="shared" si="14"/>
        <v>-144105981.30000001</v>
      </c>
    </row>
    <row r="51" spans="1:20" x14ac:dyDescent="0.35">
      <c r="A51" s="47" t="s">
        <v>65</v>
      </c>
      <c r="B51" s="18"/>
      <c r="C51" s="18"/>
      <c r="D51" s="18"/>
      <c r="E51" s="18"/>
      <c r="F51" s="18"/>
      <c r="G51" s="18"/>
      <c r="H51" s="18"/>
      <c r="I51" s="18"/>
      <c r="J51" s="18"/>
      <c r="K51" s="48"/>
      <c r="L51" s="18"/>
      <c r="M51" s="18"/>
      <c r="N51" s="38"/>
      <c r="O51" s="18"/>
      <c r="P51" s="18"/>
      <c r="Q51" s="18"/>
      <c r="R51" s="38"/>
      <c r="S51" s="38"/>
      <c r="T51" s="38"/>
    </row>
    <row r="52" spans="1:20" x14ac:dyDescent="0.35">
      <c r="A52" s="19" t="s">
        <v>66</v>
      </c>
      <c r="B52" s="20">
        <v>21503142</v>
      </c>
      <c r="C52" s="21">
        <v>913530</v>
      </c>
      <c r="D52" s="21">
        <v>963300</v>
      </c>
      <c r="E52" s="21">
        <v>960470</v>
      </c>
      <c r="F52" s="22">
        <f t="shared" si="2"/>
        <v>2837300</v>
      </c>
      <c r="G52" s="23">
        <v>960750</v>
      </c>
      <c r="H52" s="23">
        <v>996600</v>
      </c>
      <c r="I52" s="23">
        <v>933850</v>
      </c>
      <c r="J52" s="22">
        <f t="shared" si="3"/>
        <v>2891200</v>
      </c>
      <c r="K52" s="24">
        <v>1058730</v>
      </c>
      <c r="L52" s="25">
        <v>938550</v>
      </c>
      <c r="M52" s="25">
        <v>954200</v>
      </c>
      <c r="N52" s="26">
        <f t="shared" si="4"/>
        <v>2951480</v>
      </c>
      <c r="O52" s="27">
        <v>963050</v>
      </c>
      <c r="P52" s="27">
        <v>995150</v>
      </c>
      <c r="Q52" s="27">
        <v>888000</v>
      </c>
      <c r="R52" s="28">
        <f t="shared" si="11"/>
        <v>2846200</v>
      </c>
      <c r="S52" s="29">
        <f t="shared" ref="S52:S59" si="16">F52+J52+N52+R52</f>
        <v>11526180</v>
      </c>
      <c r="T52" s="30">
        <f t="shared" ref="T52:T59" si="17">S52-B52</f>
        <v>-9976962</v>
      </c>
    </row>
    <row r="53" spans="1:20" x14ac:dyDescent="0.35">
      <c r="A53" s="19" t="s">
        <v>67</v>
      </c>
      <c r="B53" s="20">
        <v>2241000</v>
      </c>
      <c r="C53" s="21">
        <v>174852</v>
      </c>
      <c r="D53" s="21">
        <v>63650</v>
      </c>
      <c r="E53" s="21">
        <v>90970</v>
      </c>
      <c r="F53" s="22">
        <f t="shared" si="2"/>
        <v>329472</v>
      </c>
      <c r="G53" s="23">
        <v>92400</v>
      </c>
      <c r="H53" s="23">
        <v>171900</v>
      </c>
      <c r="I53" s="23">
        <v>59950</v>
      </c>
      <c r="J53" s="22">
        <f t="shared" si="3"/>
        <v>324250</v>
      </c>
      <c r="K53" s="24">
        <v>60500</v>
      </c>
      <c r="L53" s="25">
        <v>67200</v>
      </c>
      <c r="M53" s="25">
        <v>70700</v>
      </c>
      <c r="N53" s="26">
        <f t="shared" si="4"/>
        <v>198400</v>
      </c>
      <c r="O53" s="27">
        <v>54250</v>
      </c>
      <c r="P53" s="27">
        <v>282930</v>
      </c>
      <c r="Q53" s="27">
        <v>75900</v>
      </c>
      <c r="R53" s="28">
        <f t="shared" si="11"/>
        <v>413080</v>
      </c>
      <c r="S53" s="29">
        <f t="shared" si="16"/>
        <v>1265202</v>
      </c>
      <c r="T53" s="30">
        <f t="shared" si="17"/>
        <v>-975798</v>
      </c>
    </row>
    <row r="54" spans="1:20" x14ac:dyDescent="0.35">
      <c r="A54" s="19" t="s">
        <v>68</v>
      </c>
      <c r="B54" s="20">
        <v>12699000</v>
      </c>
      <c r="C54" s="21">
        <v>575750</v>
      </c>
      <c r="D54" s="21">
        <v>492200</v>
      </c>
      <c r="E54" s="21">
        <v>593350</v>
      </c>
      <c r="F54" s="22">
        <f t="shared" si="2"/>
        <v>1661300</v>
      </c>
      <c r="G54" s="23">
        <v>911200</v>
      </c>
      <c r="H54" s="23">
        <v>655300</v>
      </c>
      <c r="I54" s="23">
        <v>631300</v>
      </c>
      <c r="J54" s="22">
        <f t="shared" si="3"/>
        <v>2197800</v>
      </c>
      <c r="K54" s="24">
        <v>966760</v>
      </c>
      <c r="L54" s="25">
        <v>905550</v>
      </c>
      <c r="M54" s="25">
        <v>829745</v>
      </c>
      <c r="N54" s="26">
        <f t="shared" si="4"/>
        <v>2702055</v>
      </c>
      <c r="O54" s="27">
        <v>656800</v>
      </c>
      <c r="P54" s="27">
        <v>725110</v>
      </c>
      <c r="Q54" s="27">
        <v>731500</v>
      </c>
      <c r="R54" s="28">
        <f t="shared" si="11"/>
        <v>2113410</v>
      </c>
      <c r="S54" s="29">
        <f t="shared" si="16"/>
        <v>8674565</v>
      </c>
      <c r="T54" s="30">
        <f t="shared" si="17"/>
        <v>-4024435</v>
      </c>
    </row>
    <row r="55" spans="1:20" x14ac:dyDescent="0.35">
      <c r="A55" s="19" t="s">
        <v>69</v>
      </c>
      <c r="B55" s="20">
        <v>2241000</v>
      </c>
      <c r="C55" s="21">
        <v>33880</v>
      </c>
      <c r="D55" s="21">
        <v>53650</v>
      </c>
      <c r="E55" s="21">
        <v>47100</v>
      </c>
      <c r="F55" s="22">
        <f t="shared" si="2"/>
        <v>134630</v>
      </c>
      <c r="G55" s="23">
        <v>41750</v>
      </c>
      <c r="H55" s="23">
        <v>36000</v>
      </c>
      <c r="I55" s="23">
        <v>37500</v>
      </c>
      <c r="J55" s="22">
        <f t="shared" si="3"/>
        <v>115250</v>
      </c>
      <c r="K55" s="24">
        <v>55500</v>
      </c>
      <c r="L55" s="25">
        <v>48240</v>
      </c>
      <c r="M55" s="25">
        <v>41625</v>
      </c>
      <c r="N55" s="26">
        <f t="shared" si="4"/>
        <v>145365</v>
      </c>
      <c r="O55" s="27">
        <v>72950</v>
      </c>
      <c r="P55" s="27">
        <v>76750</v>
      </c>
      <c r="Q55" s="27">
        <v>69700</v>
      </c>
      <c r="R55" s="28">
        <f t="shared" si="11"/>
        <v>219400</v>
      </c>
      <c r="S55" s="29">
        <f t="shared" si="16"/>
        <v>614645</v>
      </c>
      <c r="T55" s="30">
        <f t="shared" si="17"/>
        <v>-1626355</v>
      </c>
    </row>
    <row r="56" spans="1:20" x14ac:dyDescent="0.35">
      <c r="A56" s="19" t="s">
        <v>70</v>
      </c>
      <c r="B56" s="20">
        <v>69720000</v>
      </c>
      <c r="C56" s="21">
        <v>832344</v>
      </c>
      <c r="D56" s="21">
        <v>81060</v>
      </c>
      <c r="E56" s="21">
        <v>396792</v>
      </c>
      <c r="F56" s="22">
        <f t="shared" si="2"/>
        <v>1310196</v>
      </c>
      <c r="G56" s="23">
        <v>1273057</v>
      </c>
      <c r="H56" s="23">
        <v>111082</v>
      </c>
      <c r="I56" s="23">
        <v>482415</v>
      </c>
      <c r="J56" s="22">
        <f t="shared" si="3"/>
        <v>1866554</v>
      </c>
      <c r="K56" s="24">
        <v>28317</v>
      </c>
      <c r="L56" s="25">
        <v>514313</v>
      </c>
      <c r="M56" s="25">
        <v>1613655</v>
      </c>
      <c r="N56" s="26">
        <f t="shared" si="4"/>
        <v>2156285</v>
      </c>
      <c r="O56" s="27">
        <v>3360270</v>
      </c>
      <c r="P56" s="27">
        <v>3301113</v>
      </c>
      <c r="Q56" s="27">
        <v>6776751</v>
      </c>
      <c r="R56" s="28">
        <f t="shared" si="11"/>
        <v>13438134</v>
      </c>
      <c r="S56" s="29">
        <f t="shared" si="16"/>
        <v>18771169</v>
      </c>
      <c r="T56" s="30">
        <f t="shared" si="17"/>
        <v>-50948831</v>
      </c>
    </row>
    <row r="57" spans="1:20" s="34" customFormat="1" x14ac:dyDescent="0.35">
      <c r="A57" s="31" t="s">
        <v>71</v>
      </c>
      <c r="B57" s="20">
        <v>24900000</v>
      </c>
      <c r="C57" s="33"/>
      <c r="D57" s="33"/>
      <c r="E57" s="33"/>
      <c r="F57" s="22">
        <f t="shared" si="2"/>
        <v>0</v>
      </c>
      <c r="G57" s="23"/>
      <c r="H57" s="23"/>
      <c r="I57" s="23"/>
      <c r="J57" s="22">
        <f t="shared" si="3"/>
        <v>0</v>
      </c>
      <c r="K57" s="24"/>
      <c r="L57" s="25"/>
      <c r="M57" s="25"/>
      <c r="N57" s="26">
        <f t="shared" si="4"/>
        <v>0</v>
      </c>
      <c r="O57" s="27">
        <v>158000</v>
      </c>
      <c r="P57" s="27"/>
      <c r="Q57" s="27"/>
      <c r="R57" s="28">
        <f t="shared" si="11"/>
        <v>158000</v>
      </c>
      <c r="S57" s="29">
        <f t="shared" si="16"/>
        <v>158000</v>
      </c>
      <c r="T57" s="30">
        <f t="shared" si="17"/>
        <v>-24742000</v>
      </c>
    </row>
    <row r="58" spans="1:20" x14ac:dyDescent="0.35">
      <c r="A58" s="19" t="s">
        <v>72</v>
      </c>
      <c r="B58" s="20">
        <v>9711000</v>
      </c>
      <c r="C58" s="21">
        <v>273750</v>
      </c>
      <c r="D58" s="21">
        <v>196500</v>
      </c>
      <c r="E58" s="21">
        <v>49750</v>
      </c>
      <c r="F58" s="22">
        <f t="shared" si="2"/>
        <v>520000</v>
      </c>
      <c r="G58" s="23">
        <v>67250</v>
      </c>
      <c r="H58" s="23">
        <v>18250</v>
      </c>
      <c r="I58" s="23">
        <v>5750</v>
      </c>
      <c r="J58" s="22">
        <f t="shared" si="3"/>
        <v>91250</v>
      </c>
      <c r="K58" s="24">
        <v>6000</v>
      </c>
      <c r="L58" s="25">
        <v>7750</v>
      </c>
      <c r="M58" s="25">
        <v>2804500</v>
      </c>
      <c r="N58" s="26">
        <f t="shared" si="4"/>
        <v>2818250</v>
      </c>
      <c r="O58" s="27">
        <v>3056239</v>
      </c>
      <c r="P58" s="27">
        <v>849950</v>
      </c>
      <c r="Q58" s="27">
        <v>386650</v>
      </c>
      <c r="R58" s="28">
        <f t="shared" si="11"/>
        <v>4292839</v>
      </c>
      <c r="S58" s="29">
        <f t="shared" si="16"/>
        <v>7722339</v>
      </c>
      <c r="T58" s="30">
        <f t="shared" si="17"/>
        <v>-1988661</v>
      </c>
    </row>
    <row r="59" spans="1:20" s="37" customFormat="1" x14ac:dyDescent="0.35">
      <c r="A59" s="49" t="s">
        <v>29</v>
      </c>
      <c r="B59" s="41">
        <f>SUM(B52:B58)</f>
        <v>143015142</v>
      </c>
      <c r="C59" s="41">
        <f t="shared" ref="C59:Q59" si="18">SUM(C52:C58)</f>
        <v>2804106</v>
      </c>
      <c r="D59" s="41">
        <f t="shared" si="18"/>
        <v>1850360</v>
      </c>
      <c r="E59" s="41">
        <f t="shared" si="18"/>
        <v>2138432</v>
      </c>
      <c r="F59" s="41">
        <f t="shared" si="18"/>
        <v>6792898</v>
      </c>
      <c r="G59" s="41">
        <f t="shared" si="18"/>
        <v>3346407</v>
      </c>
      <c r="H59" s="41">
        <f t="shared" si="18"/>
        <v>1989132</v>
      </c>
      <c r="I59" s="41">
        <f t="shared" si="18"/>
        <v>2150765</v>
      </c>
      <c r="J59" s="41">
        <f t="shared" si="18"/>
        <v>7486304</v>
      </c>
      <c r="K59" s="41">
        <f t="shared" si="18"/>
        <v>2175807</v>
      </c>
      <c r="L59" s="41">
        <f t="shared" si="18"/>
        <v>2481603</v>
      </c>
      <c r="M59" s="41">
        <f t="shared" si="18"/>
        <v>6314425</v>
      </c>
      <c r="N59" s="41">
        <f t="shared" si="18"/>
        <v>10971835</v>
      </c>
      <c r="O59" s="41">
        <f t="shared" si="18"/>
        <v>8321559</v>
      </c>
      <c r="P59" s="41">
        <f t="shared" si="18"/>
        <v>6231003</v>
      </c>
      <c r="Q59" s="41">
        <f t="shared" si="18"/>
        <v>8928501</v>
      </c>
      <c r="R59" s="28">
        <f t="shared" si="11"/>
        <v>23481063</v>
      </c>
      <c r="S59" s="36">
        <f t="shared" si="16"/>
        <v>48732100</v>
      </c>
      <c r="T59" s="36">
        <f t="shared" si="17"/>
        <v>-94283042</v>
      </c>
    </row>
    <row r="60" spans="1:20" ht="31" x14ac:dyDescent="0.35">
      <c r="A60" s="50" t="s">
        <v>73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38"/>
      <c r="S60" s="38"/>
      <c r="T60" s="38"/>
    </row>
    <row r="61" spans="1:20" x14ac:dyDescent="0.35">
      <c r="A61" s="19" t="s">
        <v>74</v>
      </c>
      <c r="B61" s="20">
        <v>155002500</v>
      </c>
      <c r="C61" s="21">
        <v>2363005</v>
      </c>
      <c r="D61" s="21">
        <v>1634973</v>
      </c>
      <c r="E61" s="21">
        <v>1421776</v>
      </c>
      <c r="F61" s="22">
        <f t="shared" si="2"/>
        <v>5419754</v>
      </c>
      <c r="G61" s="23">
        <v>1259040</v>
      </c>
      <c r="H61" s="23">
        <v>430229</v>
      </c>
      <c r="I61" s="23">
        <v>342217</v>
      </c>
      <c r="J61" s="22">
        <f t="shared" si="3"/>
        <v>2031486</v>
      </c>
      <c r="K61" s="24">
        <v>28912</v>
      </c>
      <c r="L61" s="25">
        <v>2500</v>
      </c>
      <c r="M61" s="25">
        <v>18090890</v>
      </c>
      <c r="N61" s="26">
        <f>K61+L61+M61</f>
        <v>18122302</v>
      </c>
      <c r="O61" s="27">
        <v>37512051</v>
      </c>
      <c r="P61" s="27">
        <v>11359518</v>
      </c>
      <c r="Q61" s="27">
        <v>4516187</v>
      </c>
      <c r="R61" s="28">
        <f t="shared" si="11"/>
        <v>53387756</v>
      </c>
      <c r="S61" s="29">
        <f t="shared" ref="S61:S71" si="19">F61+J61+N61+R61</f>
        <v>78961298</v>
      </c>
      <c r="T61" s="30">
        <f t="shared" ref="T61:T71" si="20">S61-B61</f>
        <v>-76041202</v>
      </c>
    </row>
    <row r="62" spans="1:20" x14ac:dyDescent="0.35">
      <c r="A62" s="19" t="s">
        <v>75</v>
      </c>
      <c r="B62" s="20">
        <v>2801250</v>
      </c>
      <c r="C62" s="21">
        <v>286140.5</v>
      </c>
      <c r="D62" s="21">
        <v>126480.5</v>
      </c>
      <c r="E62" s="21">
        <v>118568</v>
      </c>
      <c r="F62" s="22">
        <f t="shared" si="2"/>
        <v>531189</v>
      </c>
      <c r="G62" s="23">
        <v>322305</v>
      </c>
      <c r="H62" s="23">
        <v>54643</v>
      </c>
      <c r="I62" s="23">
        <v>92709</v>
      </c>
      <c r="J62" s="22">
        <f t="shared" si="3"/>
        <v>469657</v>
      </c>
      <c r="K62" s="24"/>
      <c r="L62" s="25"/>
      <c r="M62" s="25">
        <v>25875</v>
      </c>
      <c r="N62" s="26">
        <f t="shared" si="4"/>
        <v>25875</v>
      </c>
      <c r="O62" s="27">
        <v>11200</v>
      </c>
      <c r="P62" s="27">
        <v>209895</v>
      </c>
      <c r="Q62" s="27">
        <v>110259</v>
      </c>
      <c r="R62" s="28">
        <f t="shared" si="11"/>
        <v>331354</v>
      </c>
      <c r="S62" s="29">
        <f t="shared" si="19"/>
        <v>1358075</v>
      </c>
      <c r="T62" s="30">
        <f t="shared" si="20"/>
        <v>-1443175</v>
      </c>
    </row>
    <row r="63" spans="1:20" x14ac:dyDescent="0.35">
      <c r="A63" s="19" t="s">
        <v>76</v>
      </c>
      <c r="B63" s="20">
        <v>1867500</v>
      </c>
      <c r="C63" s="21">
        <v>98590</v>
      </c>
      <c r="D63" s="21">
        <v>57750</v>
      </c>
      <c r="E63" s="21">
        <v>68250</v>
      </c>
      <c r="F63" s="22">
        <f t="shared" si="2"/>
        <v>224590</v>
      </c>
      <c r="G63" s="23">
        <v>66350</v>
      </c>
      <c r="H63" s="23">
        <v>24150</v>
      </c>
      <c r="I63" s="23">
        <v>15370</v>
      </c>
      <c r="J63" s="22">
        <f t="shared" si="3"/>
        <v>105870</v>
      </c>
      <c r="K63" s="24">
        <v>17150</v>
      </c>
      <c r="L63" s="25">
        <v>15050</v>
      </c>
      <c r="M63" s="25">
        <v>602150</v>
      </c>
      <c r="N63" s="26">
        <f t="shared" si="4"/>
        <v>634350</v>
      </c>
      <c r="O63" s="27">
        <v>1664940</v>
      </c>
      <c r="P63" s="27">
        <v>425850</v>
      </c>
      <c r="Q63" s="27">
        <v>161000</v>
      </c>
      <c r="R63" s="28">
        <f t="shared" si="11"/>
        <v>2251790</v>
      </c>
      <c r="S63" s="29">
        <f t="shared" si="19"/>
        <v>3216600</v>
      </c>
      <c r="T63" s="30">
        <f t="shared" si="20"/>
        <v>1349100</v>
      </c>
    </row>
    <row r="64" spans="1:20" x14ac:dyDescent="0.35">
      <c r="A64" s="19" t="s">
        <v>77</v>
      </c>
      <c r="B64" s="20">
        <v>14193000</v>
      </c>
      <c r="C64" s="21">
        <v>991541</v>
      </c>
      <c r="D64" s="21">
        <v>989455</v>
      </c>
      <c r="E64" s="21">
        <v>877800</v>
      </c>
      <c r="F64" s="22">
        <f t="shared" si="2"/>
        <v>2858796</v>
      </c>
      <c r="G64" s="23">
        <v>907987</v>
      </c>
      <c r="H64" s="23">
        <v>793721</v>
      </c>
      <c r="I64" s="23">
        <v>816380</v>
      </c>
      <c r="J64" s="22">
        <f t="shared" si="3"/>
        <v>2518088</v>
      </c>
      <c r="K64" s="24">
        <v>869080</v>
      </c>
      <c r="L64" s="25">
        <v>855645</v>
      </c>
      <c r="M64" s="25">
        <v>853051</v>
      </c>
      <c r="N64" s="26">
        <f t="shared" si="4"/>
        <v>2577776</v>
      </c>
      <c r="O64" s="27">
        <v>702885</v>
      </c>
      <c r="P64" s="27">
        <v>714960</v>
      </c>
      <c r="Q64" s="27">
        <v>752752</v>
      </c>
      <c r="R64" s="28">
        <f t="shared" si="11"/>
        <v>2170597</v>
      </c>
      <c r="S64" s="29">
        <f t="shared" si="19"/>
        <v>10125257</v>
      </c>
      <c r="T64" s="30">
        <f t="shared" si="20"/>
        <v>-4067743</v>
      </c>
    </row>
    <row r="65" spans="1:20" s="34" customFormat="1" x14ac:dyDescent="0.35">
      <c r="A65" s="31" t="s">
        <v>78</v>
      </c>
      <c r="B65" s="20">
        <v>3735000</v>
      </c>
      <c r="C65" s="33">
        <v>128200</v>
      </c>
      <c r="D65" s="33"/>
      <c r="E65" s="33">
        <v>188600</v>
      </c>
      <c r="F65" s="22">
        <f t="shared" si="2"/>
        <v>316800</v>
      </c>
      <c r="G65" s="23">
        <v>156600</v>
      </c>
      <c r="H65" s="23">
        <v>95200</v>
      </c>
      <c r="I65" s="23">
        <v>131900</v>
      </c>
      <c r="J65" s="22">
        <f t="shared" si="3"/>
        <v>383700</v>
      </c>
      <c r="K65" s="24">
        <v>158200</v>
      </c>
      <c r="L65" s="25">
        <v>147500</v>
      </c>
      <c r="M65" s="25">
        <v>212700</v>
      </c>
      <c r="N65" s="26">
        <f t="shared" si="4"/>
        <v>518400</v>
      </c>
      <c r="O65" s="27">
        <v>287100</v>
      </c>
      <c r="P65" s="27">
        <v>180400</v>
      </c>
      <c r="Q65" s="27">
        <v>66500</v>
      </c>
      <c r="R65" s="28">
        <f t="shared" si="11"/>
        <v>534000</v>
      </c>
      <c r="S65" s="29">
        <f t="shared" si="19"/>
        <v>1752900</v>
      </c>
      <c r="T65" s="30">
        <f t="shared" si="20"/>
        <v>-1982100</v>
      </c>
    </row>
    <row r="66" spans="1:20" x14ac:dyDescent="0.35">
      <c r="A66" s="19" t="s">
        <v>79</v>
      </c>
      <c r="B66" s="20">
        <v>280125</v>
      </c>
      <c r="C66" s="21">
        <v>2600</v>
      </c>
      <c r="D66" s="21">
        <v>500</v>
      </c>
      <c r="E66" s="21">
        <v>550</v>
      </c>
      <c r="F66" s="22">
        <f t="shared" si="2"/>
        <v>3650</v>
      </c>
      <c r="G66" s="23">
        <v>1000</v>
      </c>
      <c r="H66" s="23">
        <v>550</v>
      </c>
      <c r="I66" s="23">
        <v>1120</v>
      </c>
      <c r="J66" s="22">
        <f t="shared" si="3"/>
        <v>2670</v>
      </c>
      <c r="K66" s="24">
        <v>550</v>
      </c>
      <c r="L66" s="25"/>
      <c r="M66" s="25"/>
      <c r="N66" s="26">
        <f t="shared" si="4"/>
        <v>550</v>
      </c>
      <c r="O66" s="27"/>
      <c r="P66" s="27"/>
      <c r="Q66" s="27">
        <v>7000</v>
      </c>
      <c r="R66" s="28">
        <f t="shared" si="11"/>
        <v>7000</v>
      </c>
      <c r="S66" s="29">
        <f t="shared" si="19"/>
        <v>13870</v>
      </c>
      <c r="T66" s="30">
        <f t="shared" si="20"/>
        <v>-266255</v>
      </c>
    </row>
    <row r="67" spans="1:20" x14ac:dyDescent="0.35">
      <c r="A67" s="19" t="s">
        <v>80</v>
      </c>
      <c r="B67" s="20">
        <v>1400625</v>
      </c>
      <c r="C67" s="21"/>
      <c r="D67" s="21"/>
      <c r="E67" s="21"/>
      <c r="F67" s="22">
        <f t="shared" si="2"/>
        <v>0</v>
      </c>
      <c r="G67" s="23"/>
      <c r="H67" s="23">
        <v>203040</v>
      </c>
      <c r="I67" s="23"/>
      <c r="J67" s="22">
        <f t="shared" si="3"/>
        <v>203040</v>
      </c>
      <c r="K67" s="24">
        <v>35200</v>
      </c>
      <c r="L67" s="25">
        <v>43200</v>
      </c>
      <c r="M67" s="25">
        <v>196000</v>
      </c>
      <c r="N67" s="26">
        <f t="shared" si="4"/>
        <v>274400</v>
      </c>
      <c r="O67" s="27">
        <v>527920</v>
      </c>
      <c r="P67" s="27">
        <v>133200</v>
      </c>
      <c r="Q67" s="27">
        <v>29000</v>
      </c>
      <c r="R67" s="28">
        <f t="shared" si="11"/>
        <v>690120</v>
      </c>
      <c r="S67" s="29">
        <f t="shared" si="19"/>
        <v>1167560</v>
      </c>
      <c r="T67" s="30">
        <f t="shared" si="20"/>
        <v>-233065</v>
      </c>
    </row>
    <row r="68" spans="1:20" s="34" customFormat="1" x14ac:dyDescent="0.35">
      <c r="A68" s="31" t="s">
        <v>81</v>
      </c>
      <c r="B68" s="20">
        <v>12450000</v>
      </c>
      <c r="C68" s="33"/>
      <c r="D68" s="33"/>
      <c r="E68" s="33"/>
      <c r="F68" s="22">
        <f t="shared" si="2"/>
        <v>0</v>
      </c>
      <c r="G68" s="23"/>
      <c r="H68" s="23"/>
      <c r="I68" s="23"/>
      <c r="J68" s="22">
        <f t="shared" si="3"/>
        <v>0</v>
      </c>
      <c r="K68" s="24"/>
      <c r="L68" s="25"/>
      <c r="M68" s="25"/>
      <c r="N68" s="26">
        <f t="shared" si="4"/>
        <v>0</v>
      </c>
      <c r="O68" s="27"/>
      <c r="P68" s="27">
        <v>50000</v>
      </c>
      <c r="Q68" s="27"/>
      <c r="R68" s="28">
        <f t="shared" si="11"/>
        <v>50000</v>
      </c>
      <c r="S68" s="29">
        <f t="shared" si="19"/>
        <v>50000</v>
      </c>
      <c r="T68" s="30">
        <f t="shared" si="20"/>
        <v>-12400000</v>
      </c>
    </row>
    <row r="69" spans="1:20" x14ac:dyDescent="0.35">
      <c r="A69" s="19" t="s">
        <v>82</v>
      </c>
      <c r="B69" s="20">
        <v>996000</v>
      </c>
      <c r="C69" s="21"/>
      <c r="D69" s="21">
        <v>38260</v>
      </c>
      <c r="E69" s="21">
        <v>28525</v>
      </c>
      <c r="F69" s="22">
        <f t="shared" si="2"/>
        <v>66785</v>
      </c>
      <c r="G69" s="23">
        <v>126970</v>
      </c>
      <c r="H69" s="23"/>
      <c r="I69" s="23"/>
      <c r="J69" s="22">
        <f t="shared" si="3"/>
        <v>126970</v>
      </c>
      <c r="K69" s="24"/>
      <c r="L69" s="25">
        <v>634492</v>
      </c>
      <c r="M69" s="25">
        <v>73190</v>
      </c>
      <c r="N69" s="26">
        <f t="shared" si="4"/>
        <v>707682</v>
      </c>
      <c r="O69" s="27">
        <v>46900</v>
      </c>
      <c r="P69" s="27"/>
      <c r="Q69" s="27">
        <v>67760</v>
      </c>
      <c r="R69" s="28">
        <f t="shared" si="11"/>
        <v>114660</v>
      </c>
      <c r="S69" s="29">
        <f t="shared" si="19"/>
        <v>1016097</v>
      </c>
      <c r="T69" s="30">
        <f t="shared" si="20"/>
        <v>20097</v>
      </c>
    </row>
    <row r="70" spans="1:20" x14ac:dyDescent="0.35">
      <c r="A70" s="19" t="s">
        <v>83</v>
      </c>
      <c r="B70" s="20"/>
      <c r="C70" s="21"/>
      <c r="D70" s="21"/>
      <c r="E70" s="21"/>
      <c r="F70" s="22"/>
      <c r="G70" s="23">
        <v>101550</v>
      </c>
      <c r="H70" s="23">
        <v>12650</v>
      </c>
      <c r="I70" s="23">
        <v>114050</v>
      </c>
      <c r="J70" s="22">
        <f t="shared" si="3"/>
        <v>228250</v>
      </c>
      <c r="K70" s="24">
        <v>239770</v>
      </c>
      <c r="L70" s="25">
        <v>106950</v>
      </c>
      <c r="M70" s="25">
        <v>97150</v>
      </c>
      <c r="N70" s="26">
        <f t="shared" si="4"/>
        <v>443870</v>
      </c>
      <c r="O70" s="27">
        <v>9100</v>
      </c>
      <c r="P70" s="27">
        <v>31070</v>
      </c>
      <c r="Q70" s="27">
        <v>147250</v>
      </c>
      <c r="R70" s="28">
        <f t="shared" si="11"/>
        <v>187420</v>
      </c>
      <c r="S70" s="29">
        <f t="shared" si="19"/>
        <v>859540</v>
      </c>
      <c r="T70" s="30">
        <f t="shared" si="20"/>
        <v>859540</v>
      </c>
    </row>
    <row r="71" spans="1:20" s="37" customFormat="1" x14ac:dyDescent="0.35">
      <c r="A71" s="35" t="s">
        <v>29</v>
      </c>
      <c r="B71" s="41">
        <f>SUM(B61:B70)</f>
        <v>192726000</v>
      </c>
      <c r="C71" s="41">
        <f t="shared" ref="C71:Q71" si="21">SUM(C61:C70)</f>
        <v>3870076.5</v>
      </c>
      <c r="D71" s="41">
        <f t="shared" si="21"/>
        <v>2847418.5</v>
      </c>
      <c r="E71" s="41">
        <f t="shared" si="21"/>
        <v>2704069</v>
      </c>
      <c r="F71" s="41">
        <f t="shared" si="21"/>
        <v>9421564</v>
      </c>
      <c r="G71" s="41">
        <f t="shared" si="21"/>
        <v>2941802</v>
      </c>
      <c r="H71" s="41">
        <f t="shared" si="21"/>
        <v>1614183</v>
      </c>
      <c r="I71" s="41">
        <f t="shared" si="21"/>
        <v>1513746</v>
      </c>
      <c r="J71" s="41">
        <f t="shared" si="21"/>
        <v>6069731</v>
      </c>
      <c r="K71" s="41">
        <f t="shared" si="21"/>
        <v>1348862</v>
      </c>
      <c r="L71" s="41">
        <f t="shared" si="21"/>
        <v>1805337</v>
      </c>
      <c r="M71" s="41">
        <f t="shared" si="21"/>
        <v>20151006</v>
      </c>
      <c r="N71" s="41">
        <f t="shared" si="21"/>
        <v>23305205</v>
      </c>
      <c r="O71" s="41">
        <f t="shared" si="21"/>
        <v>40762096</v>
      </c>
      <c r="P71" s="41">
        <f t="shared" si="21"/>
        <v>13104893</v>
      </c>
      <c r="Q71" s="41">
        <f t="shared" si="21"/>
        <v>5857708</v>
      </c>
      <c r="R71" s="28">
        <f t="shared" si="11"/>
        <v>59724697</v>
      </c>
      <c r="S71" s="36">
        <f t="shared" si="19"/>
        <v>98521197</v>
      </c>
      <c r="T71" s="36">
        <f t="shared" si="20"/>
        <v>-94204803</v>
      </c>
    </row>
    <row r="72" spans="1:20" ht="31" x14ac:dyDescent="0.35">
      <c r="A72" s="50" t="s">
        <v>84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38"/>
      <c r="S72" s="38"/>
      <c r="T72" s="38"/>
    </row>
    <row r="73" spans="1:20" x14ac:dyDescent="0.35">
      <c r="A73" s="51" t="s">
        <v>85</v>
      </c>
      <c r="B73" s="20">
        <v>9337.5</v>
      </c>
      <c r="C73" s="21"/>
      <c r="D73" s="21"/>
      <c r="E73" s="21"/>
      <c r="F73" s="22">
        <f>C73+D73+E73</f>
        <v>0</v>
      </c>
      <c r="G73" s="23"/>
      <c r="H73" s="23"/>
      <c r="I73" s="23"/>
      <c r="J73" s="22">
        <f t="shared" ref="J73:J102" si="22">G73+H73+I73</f>
        <v>0</v>
      </c>
      <c r="K73" s="24"/>
      <c r="L73" s="25"/>
      <c r="M73" s="25">
        <v>450</v>
      </c>
      <c r="N73" s="26">
        <f>K73+L73+M73</f>
        <v>450</v>
      </c>
      <c r="O73" s="27">
        <v>450</v>
      </c>
      <c r="P73" s="27"/>
      <c r="Q73" s="27"/>
      <c r="R73" s="28">
        <f t="shared" si="11"/>
        <v>450</v>
      </c>
      <c r="S73" s="29">
        <f>F73+J73+N73+R73</f>
        <v>900</v>
      </c>
      <c r="T73" s="30">
        <f>S73-B73</f>
        <v>-8437.5</v>
      </c>
    </row>
    <row r="74" spans="1:20" x14ac:dyDescent="0.35">
      <c r="A74" s="52" t="s">
        <v>86</v>
      </c>
      <c r="B74" s="20">
        <v>57394500</v>
      </c>
      <c r="C74" s="21">
        <v>4630904</v>
      </c>
      <c r="D74" s="21">
        <v>3510450</v>
      </c>
      <c r="E74" s="21">
        <v>651500</v>
      </c>
      <c r="F74" s="22">
        <f>C74+D74+E74</f>
        <v>8792854</v>
      </c>
      <c r="G74" s="23">
        <v>959025</v>
      </c>
      <c r="H74" s="23">
        <v>207600</v>
      </c>
      <c r="I74" s="23">
        <v>166485</v>
      </c>
      <c r="J74" s="22">
        <f t="shared" si="22"/>
        <v>1333110</v>
      </c>
      <c r="K74" s="24"/>
      <c r="L74" s="25"/>
      <c r="M74" s="25"/>
      <c r="N74" s="26">
        <f>K74+L74+M74</f>
        <v>0</v>
      </c>
      <c r="O74" s="27">
        <f>SUM(M74:N74)</f>
        <v>0</v>
      </c>
      <c r="P74" s="27">
        <v>3982600</v>
      </c>
      <c r="Q74" s="27">
        <v>35500</v>
      </c>
      <c r="R74" s="28">
        <f t="shared" si="11"/>
        <v>4018100</v>
      </c>
      <c r="S74" s="29">
        <f>F74+J74+N74+R74</f>
        <v>14144064</v>
      </c>
      <c r="T74" s="30">
        <f>S74-B74</f>
        <v>-43250436</v>
      </c>
    </row>
    <row r="75" spans="1:20" x14ac:dyDescent="0.35">
      <c r="A75" s="52" t="s">
        <v>87</v>
      </c>
      <c r="B75" s="20"/>
      <c r="C75" s="21"/>
      <c r="D75" s="21">
        <v>19260</v>
      </c>
      <c r="E75" s="21">
        <v>3760</v>
      </c>
      <c r="F75" s="22">
        <f>C75+D75+E75</f>
        <v>23020</v>
      </c>
      <c r="G75" s="23">
        <v>5550</v>
      </c>
      <c r="H75" s="23">
        <v>5940</v>
      </c>
      <c r="I75" s="23">
        <v>6160</v>
      </c>
      <c r="J75" s="22">
        <f t="shared" si="22"/>
        <v>17650</v>
      </c>
      <c r="K75" s="24">
        <v>5390</v>
      </c>
      <c r="L75" s="25">
        <v>6615</v>
      </c>
      <c r="M75" s="25">
        <v>8840</v>
      </c>
      <c r="N75" s="26">
        <f>K75+L75+M75</f>
        <v>20845</v>
      </c>
      <c r="O75" s="27">
        <v>5920</v>
      </c>
      <c r="P75" s="27">
        <v>3770</v>
      </c>
      <c r="Q75" s="27">
        <v>2550</v>
      </c>
      <c r="R75" s="28">
        <f t="shared" si="11"/>
        <v>12240</v>
      </c>
      <c r="S75" s="29">
        <f>F75+J75+N75+R75</f>
        <v>73755</v>
      </c>
      <c r="T75" s="30">
        <f>S75-B75</f>
        <v>73755</v>
      </c>
    </row>
    <row r="76" spans="1:20" s="37" customFormat="1" x14ac:dyDescent="0.35">
      <c r="A76" s="35" t="s">
        <v>29</v>
      </c>
      <c r="B76" s="36">
        <f>SUM(B73:B75)</f>
        <v>57403837.5</v>
      </c>
      <c r="C76" s="36">
        <f t="shared" ref="C76:Q76" si="23">SUM(C73:C75)</f>
        <v>4630904</v>
      </c>
      <c r="D76" s="36">
        <f t="shared" si="23"/>
        <v>3529710</v>
      </c>
      <c r="E76" s="36">
        <f t="shared" si="23"/>
        <v>655260</v>
      </c>
      <c r="F76" s="36">
        <f t="shared" si="23"/>
        <v>8815874</v>
      </c>
      <c r="G76" s="36">
        <f t="shared" si="23"/>
        <v>964575</v>
      </c>
      <c r="H76" s="36">
        <f t="shared" si="23"/>
        <v>213540</v>
      </c>
      <c r="I76" s="36">
        <f t="shared" si="23"/>
        <v>172645</v>
      </c>
      <c r="J76" s="36">
        <f t="shared" si="23"/>
        <v>1350760</v>
      </c>
      <c r="K76" s="36">
        <f t="shared" si="23"/>
        <v>5390</v>
      </c>
      <c r="L76" s="36">
        <f t="shared" si="23"/>
        <v>6615</v>
      </c>
      <c r="M76" s="36">
        <f t="shared" si="23"/>
        <v>9290</v>
      </c>
      <c r="N76" s="36">
        <f t="shared" si="23"/>
        <v>21295</v>
      </c>
      <c r="O76" s="36">
        <f t="shared" si="23"/>
        <v>6370</v>
      </c>
      <c r="P76" s="36">
        <f t="shared" si="23"/>
        <v>3986370</v>
      </c>
      <c r="Q76" s="36">
        <f t="shared" si="23"/>
        <v>38050</v>
      </c>
      <c r="R76" s="28">
        <f t="shared" si="11"/>
        <v>4030790</v>
      </c>
      <c r="S76" s="36">
        <f>F76+J76+N76+R76</f>
        <v>14218719</v>
      </c>
      <c r="T76" s="36">
        <f>S76-B76</f>
        <v>-43185118.5</v>
      </c>
    </row>
    <row r="77" spans="1:20" x14ac:dyDescent="0.35">
      <c r="A77" s="16" t="s">
        <v>88</v>
      </c>
      <c r="B77" s="17"/>
      <c r="C77" s="18"/>
      <c r="D77" s="18"/>
      <c r="E77" s="18"/>
      <c r="F77" s="18">
        <f>C77+D77+E77</f>
        <v>0</v>
      </c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38"/>
      <c r="S77" s="38"/>
      <c r="T77" s="38"/>
    </row>
    <row r="78" spans="1:20" x14ac:dyDescent="0.35">
      <c r="A78" s="19" t="s">
        <v>89</v>
      </c>
      <c r="B78" s="20">
        <v>373500</v>
      </c>
      <c r="C78" s="21">
        <v>5085</v>
      </c>
      <c r="D78" s="21">
        <v>4160</v>
      </c>
      <c r="E78" s="21">
        <v>11655</v>
      </c>
      <c r="F78" s="22">
        <f>C78+D78+E78</f>
        <v>20900</v>
      </c>
      <c r="G78" s="23">
        <v>855</v>
      </c>
      <c r="H78" s="23">
        <v>1755</v>
      </c>
      <c r="I78" s="23">
        <v>11205</v>
      </c>
      <c r="J78" s="22">
        <f t="shared" si="22"/>
        <v>13815</v>
      </c>
      <c r="K78" s="24">
        <v>3510</v>
      </c>
      <c r="L78" s="25">
        <v>3420</v>
      </c>
      <c r="M78" s="25">
        <v>10095</v>
      </c>
      <c r="N78" s="26">
        <f t="shared" ref="N78:N91" si="24">K78+L78+M78</f>
        <v>17025</v>
      </c>
      <c r="O78" s="27">
        <v>5010</v>
      </c>
      <c r="P78" s="27">
        <v>3795</v>
      </c>
      <c r="Q78" s="27">
        <v>5490</v>
      </c>
      <c r="R78" s="28">
        <f t="shared" si="11"/>
        <v>14295</v>
      </c>
      <c r="S78" s="29">
        <f t="shared" ref="S78:S99" si="25">F78+J78+N78+R78</f>
        <v>66035</v>
      </c>
      <c r="T78" s="30">
        <f t="shared" ref="T78:T100" si="26">S78-B78</f>
        <v>-307465</v>
      </c>
    </row>
    <row r="79" spans="1:20" x14ac:dyDescent="0.35">
      <c r="A79" s="19" t="s">
        <v>90</v>
      </c>
      <c r="B79" s="20">
        <v>99102000</v>
      </c>
      <c r="C79" s="21">
        <v>5431994.6500000004</v>
      </c>
      <c r="D79" s="33">
        <v>5294232.5</v>
      </c>
      <c r="E79" s="21">
        <v>5374808</v>
      </c>
      <c r="F79" s="22">
        <f t="shared" ref="F79:F96" si="27">C79+D79+E79</f>
        <v>16101035.15</v>
      </c>
      <c r="G79" s="23">
        <v>5439638</v>
      </c>
      <c r="H79" s="23">
        <v>5150374.9000000004</v>
      </c>
      <c r="I79" s="23">
        <v>4406564.75</v>
      </c>
      <c r="J79" s="22">
        <f t="shared" si="22"/>
        <v>14996577.65</v>
      </c>
      <c r="K79" s="24">
        <v>4366602.5</v>
      </c>
      <c r="L79" s="25">
        <v>4516351.05</v>
      </c>
      <c r="M79" s="25">
        <v>6443115</v>
      </c>
      <c r="N79" s="26">
        <f t="shared" si="24"/>
        <v>15326068.550000001</v>
      </c>
      <c r="O79" s="27">
        <v>5992506</v>
      </c>
      <c r="P79" s="27">
        <v>5948547</v>
      </c>
      <c r="Q79" s="27">
        <v>10031986</v>
      </c>
      <c r="R79" s="28">
        <f t="shared" si="11"/>
        <v>21973039</v>
      </c>
      <c r="S79" s="29">
        <f t="shared" si="25"/>
        <v>68396720.349999994</v>
      </c>
      <c r="T79" s="30">
        <f t="shared" si="26"/>
        <v>-30705279.650000006</v>
      </c>
    </row>
    <row r="80" spans="1:20" x14ac:dyDescent="0.35">
      <c r="A80" s="19" t="s">
        <v>91</v>
      </c>
      <c r="B80" s="20">
        <v>2988000</v>
      </c>
      <c r="C80" s="21">
        <v>49450</v>
      </c>
      <c r="D80" s="21">
        <v>114990</v>
      </c>
      <c r="E80" s="21">
        <v>42420</v>
      </c>
      <c r="F80" s="22">
        <f t="shared" si="27"/>
        <v>206860</v>
      </c>
      <c r="G80" s="23">
        <v>62110</v>
      </c>
      <c r="H80" s="23">
        <v>47510</v>
      </c>
      <c r="I80" s="23">
        <v>66855</v>
      </c>
      <c r="J80" s="22">
        <f t="shared" si="22"/>
        <v>176475</v>
      </c>
      <c r="K80" s="24">
        <v>51800</v>
      </c>
      <c r="L80" s="25">
        <v>49300</v>
      </c>
      <c r="M80" s="25">
        <v>54200</v>
      </c>
      <c r="N80" s="26">
        <f t="shared" si="24"/>
        <v>155300</v>
      </c>
      <c r="O80" s="27">
        <v>41330</v>
      </c>
      <c r="P80" s="27">
        <v>44290</v>
      </c>
      <c r="Q80" s="27">
        <v>40590</v>
      </c>
      <c r="R80" s="28">
        <f t="shared" si="11"/>
        <v>126210</v>
      </c>
      <c r="S80" s="29">
        <f t="shared" si="25"/>
        <v>664845</v>
      </c>
      <c r="T80" s="30">
        <f t="shared" si="26"/>
        <v>-2323155</v>
      </c>
    </row>
    <row r="81" spans="1:20" x14ac:dyDescent="0.35">
      <c r="A81" s="19" t="s">
        <v>92</v>
      </c>
      <c r="B81" s="20">
        <v>3735000</v>
      </c>
      <c r="C81" s="21"/>
      <c r="D81" s="21"/>
      <c r="E81" s="21"/>
      <c r="F81" s="22">
        <f t="shared" si="27"/>
        <v>0</v>
      </c>
      <c r="G81" s="23"/>
      <c r="H81" s="23"/>
      <c r="I81" s="23"/>
      <c r="J81" s="22">
        <f t="shared" si="22"/>
        <v>0</v>
      </c>
      <c r="K81" s="24"/>
      <c r="L81" s="25"/>
      <c r="M81" s="25"/>
      <c r="N81" s="26">
        <f t="shared" si="24"/>
        <v>0</v>
      </c>
      <c r="O81" s="27"/>
      <c r="P81" s="27"/>
      <c r="Q81" s="27">
        <v>5500</v>
      </c>
      <c r="R81" s="28">
        <f t="shared" si="11"/>
        <v>5500</v>
      </c>
      <c r="S81" s="29">
        <f t="shared" si="25"/>
        <v>5500</v>
      </c>
      <c r="T81" s="30">
        <f t="shared" si="26"/>
        <v>-3729500</v>
      </c>
    </row>
    <row r="82" spans="1:20" x14ac:dyDescent="0.35">
      <c r="A82" s="19" t="s">
        <v>93</v>
      </c>
      <c r="B82" s="20">
        <v>10458000</v>
      </c>
      <c r="C82" s="21">
        <v>329920</v>
      </c>
      <c r="D82" s="21">
        <v>338575</v>
      </c>
      <c r="E82" s="21">
        <v>324220</v>
      </c>
      <c r="F82" s="22">
        <f t="shared" si="27"/>
        <v>992715</v>
      </c>
      <c r="G82" s="23">
        <v>334010</v>
      </c>
      <c r="H82" s="23">
        <v>304545</v>
      </c>
      <c r="I82" s="23">
        <v>352750</v>
      </c>
      <c r="J82" s="22">
        <f t="shared" si="22"/>
        <v>991305</v>
      </c>
      <c r="K82" s="24">
        <v>298560</v>
      </c>
      <c r="L82" s="25">
        <v>314450</v>
      </c>
      <c r="M82" s="25">
        <v>302700</v>
      </c>
      <c r="N82" s="26">
        <f t="shared" si="24"/>
        <v>915710</v>
      </c>
      <c r="O82" s="27">
        <v>331395</v>
      </c>
      <c r="P82" s="27">
        <v>321400</v>
      </c>
      <c r="Q82" s="27">
        <v>275510</v>
      </c>
      <c r="R82" s="28">
        <f t="shared" si="11"/>
        <v>928305</v>
      </c>
      <c r="S82" s="29">
        <f t="shared" si="25"/>
        <v>3828035</v>
      </c>
      <c r="T82" s="30">
        <f t="shared" si="26"/>
        <v>-6629965</v>
      </c>
    </row>
    <row r="83" spans="1:20" x14ac:dyDescent="0.35">
      <c r="A83" s="19" t="s">
        <v>94</v>
      </c>
      <c r="B83" s="20">
        <v>7470000</v>
      </c>
      <c r="C83" s="21">
        <v>64968</v>
      </c>
      <c r="D83" s="21">
        <v>117713</v>
      </c>
      <c r="E83" s="21"/>
      <c r="F83" s="22">
        <f t="shared" si="27"/>
        <v>182681</v>
      </c>
      <c r="G83" s="23">
        <v>226030</v>
      </c>
      <c r="H83" s="23">
        <v>131786</v>
      </c>
      <c r="I83" s="23">
        <v>131898</v>
      </c>
      <c r="J83" s="22">
        <f t="shared" si="22"/>
        <v>489714</v>
      </c>
      <c r="K83" s="24">
        <v>150108</v>
      </c>
      <c r="L83" s="25"/>
      <c r="M83" s="25">
        <v>293034</v>
      </c>
      <c r="N83" s="26">
        <f t="shared" si="24"/>
        <v>443142</v>
      </c>
      <c r="O83" s="27">
        <v>137289</v>
      </c>
      <c r="P83" s="27">
        <v>137233</v>
      </c>
      <c r="Q83" s="27">
        <v>132885</v>
      </c>
      <c r="R83" s="28">
        <f t="shared" si="11"/>
        <v>407407</v>
      </c>
      <c r="S83" s="29">
        <f t="shared" si="25"/>
        <v>1522944</v>
      </c>
      <c r="T83" s="30">
        <f t="shared" si="26"/>
        <v>-5947056</v>
      </c>
    </row>
    <row r="84" spans="1:20" x14ac:dyDescent="0.35">
      <c r="A84" s="19" t="s">
        <v>95</v>
      </c>
      <c r="B84" s="20">
        <v>6551314.5</v>
      </c>
      <c r="C84" s="21">
        <v>6000</v>
      </c>
      <c r="D84" s="21">
        <v>700</v>
      </c>
      <c r="E84" s="21"/>
      <c r="F84" s="22">
        <f t="shared" si="27"/>
        <v>6700</v>
      </c>
      <c r="G84" s="23"/>
      <c r="H84" s="23"/>
      <c r="I84" s="23"/>
      <c r="J84" s="22">
        <f t="shared" si="22"/>
        <v>0</v>
      </c>
      <c r="K84" s="24"/>
      <c r="L84" s="25"/>
      <c r="M84" s="25"/>
      <c r="N84" s="26">
        <f t="shared" si="24"/>
        <v>0</v>
      </c>
      <c r="O84" s="27"/>
      <c r="P84" s="27">
        <v>157650</v>
      </c>
      <c r="Q84" s="27">
        <v>127650</v>
      </c>
      <c r="R84" s="28">
        <f t="shared" si="11"/>
        <v>285300</v>
      </c>
      <c r="S84" s="29">
        <f t="shared" si="25"/>
        <v>292000</v>
      </c>
      <c r="T84" s="30">
        <f t="shared" si="26"/>
        <v>-6259314.5</v>
      </c>
    </row>
    <row r="85" spans="1:20" s="57" customFormat="1" x14ac:dyDescent="0.35">
      <c r="A85" s="53" t="s">
        <v>96</v>
      </c>
      <c r="B85" s="32">
        <v>896400</v>
      </c>
      <c r="C85" s="33">
        <v>47870</v>
      </c>
      <c r="D85" s="33">
        <v>31810</v>
      </c>
      <c r="E85" s="54">
        <v>28750</v>
      </c>
      <c r="F85" s="22">
        <f t="shared" si="27"/>
        <v>108430</v>
      </c>
      <c r="G85" s="23">
        <v>60280</v>
      </c>
      <c r="H85" s="23">
        <v>50713</v>
      </c>
      <c r="I85" s="23">
        <v>40520</v>
      </c>
      <c r="J85" s="22">
        <f t="shared" si="22"/>
        <v>151513</v>
      </c>
      <c r="K85" s="24">
        <v>43910</v>
      </c>
      <c r="L85" s="24">
        <v>38920</v>
      </c>
      <c r="M85" s="24">
        <v>49000</v>
      </c>
      <c r="N85" s="26">
        <f t="shared" si="24"/>
        <v>131830</v>
      </c>
      <c r="O85" s="55">
        <v>51050</v>
      </c>
      <c r="P85" s="55">
        <v>44700</v>
      </c>
      <c r="Q85" s="56"/>
      <c r="R85" s="28">
        <f t="shared" si="11"/>
        <v>95750</v>
      </c>
      <c r="S85" s="29">
        <f t="shared" si="25"/>
        <v>487523</v>
      </c>
      <c r="T85" s="30">
        <f t="shared" si="26"/>
        <v>-408877</v>
      </c>
    </row>
    <row r="86" spans="1:20" x14ac:dyDescent="0.35">
      <c r="A86" s="19" t="s">
        <v>97</v>
      </c>
      <c r="B86" s="20">
        <v>448200</v>
      </c>
      <c r="C86" s="21"/>
      <c r="D86" s="21"/>
      <c r="E86" s="21">
        <v>10000</v>
      </c>
      <c r="F86" s="22">
        <f t="shared" si="27"/>
        <v>10000</v>
      </c>
      <c r="G86" s="23"/>
      <c r="H86" s="23"/>
      <c r="I86" s="23"/>
      <c r="J86" s="22">
        <f t="shared" si="22"/>
        <v>0</v>
      </c>
      <c r="K86" s="24"/>
      <c r="L86" s="25"/>
      <c r="M86" s="25"/>
      <c r="N86" s="26">
        <f t="shared" si="24"/>
        <v>0</v>
      </c>
      <c r="O86" s="27"/>
      <c r="P86" s="27"/>
      <c r="Q86" s="27"/>
      <c r="R86" s="28">
        <f t="shared" si="11"/>
        <v>0</v>
      </c>
      <c r="S86" s="29">
        <f t="shared" si="25"/>
        <v>10000</v>
      </c>
      <c r="T86" s="30">
        <f t="shared" si="26"/>
        <v>-438200</v>
      </c>
    </row>
    <row r="87" spans="1:20" x14ac:dyDescent="0.35">
      <c r="A87" s="19" t="s">
        <v>98</v>
      </c>
      <c r="B87" s="20">
        <v>0</v>
      </c>
      <c r="C87" s="21"/>
      <c r="D87" s="21"/>
      <c r="E87" s="21"/>
      <c r="F87" s="22"/>
      <c r="G87" s="23"/>
      <c r="H87" s="23"/>
      <c r="I87" s="23"/>
      <c r="J87" s="22"/>
      <c r="K87" s="24"/>
      <c r="L87" s="25"/>
      <c r="M87" s="25"/>
      <c r="N87" s="26"/>
      <c r="O87" s="27"/>
      <c r="P87" s="27"/>
      <c r="Q87" s="27">
        <v>1370675</v>
      </c>
      <c r="R87" s="28">
        <f t="shared" si="11"/>
        <v>1370675</v>
      </c>
      <c r="S87" s="29">
        <f t="shared" si="25"/>
        <v>1370675</v>
      </c>
      <c r="T87" s="30">
        <f t="shared" si="26"/>
        <v>1370675</v>
      </c>
    </row>
    <row r="88" spans="1:20" x14ac:dyDescent="0.35">
      <c r="A88" s="19" t="s">
        <v>99</v>
      </c>
      <c r="B88" s="20">
        <v>5976000</v>
      </c>
      <c r="C88" s="21">
        <v>61400</v>
      </c>
      <c r="D88" s="21"/>
      <c r="E88" s="21"/>
      <c r="F88" s="22">
        <f t="shared" si="27"/>
        <v>61400</v>
      </c>
      <c r="G88" s="23"/>
      <c r="H88" s="23"/>
      <c r="I88" s="23">
        <v>189958.6</v>
      </c>
      <c r="J88" s="22">
        <f t="shared" si="22"/>
        <v>189958.6</v>
      </c>
      <c r="K88" s="24"/>
      <c r="L88" s="25"/>
      <c r="M88" s="25"/>
      <c r="N88" s="26">
        <f t="shared" si="24"/>
        <v>0</v>
      </c>
      <c r="O88" s="27"/>
      <c r="P88" s="27"/>
      <c r="Q88" s="27"/>
      <c r="R88" s="28">
        <f t="shared" si="11"/>
        <v>0</v>
      </c>
      <c r="S88" s="29">
        <f t="shared" si="25"/>
        <v>251358.6</v>
      </c>
      <c r="T88" s="30">
        <f t="shared" si="26"/>
        <v>-5724641.4000000004</v>
      </c>
    </row>
    <row r="89" spans="1:20" x14ac:dyDescent="0.35">
      <c r="A89" s="19" t="s">
        <v>100</v>
      </c>
      <c r="B89" s="20">
        <v>0</v>
      </c>
      <c r="C89" s="21"/>
      <c r="D89" s="21"/>
      <c r="E89" s="21"/>
      <c r="F89" s="22"/>
      <c r="G89" s="23"/>
      <c r="H89" s="23"/>
      <c r="I89" s="23"/>
      <c r="J89" s="22"/>
      <c r="K89" s="24"/>
      <c r="L89" s="25"/>
      <c r="M89" s="25"/>
      <c r="N89" s="26"/>
      <c r="O89" s="27"/>
      <c r="P89" s="27"/>
      <c r="Q89" s="27">
        <v>1076461</v>
      </c>
      <c r="R89" s="28">
        <f t="shared" si="11"/>
        <v>1076461</v>
      </c>
      <c r="S89" s="29">
        <f t="shared" si="25"/>
        <v>1076461</v>
      </c>
      <c r="T89" s="30">
        <f t="shared" si="26"/>
        <v>1076461</v>
      </c>
    </row>
    <row r="90" spans="1:20" x14ac:dyDescent="0.35">
      <c r="A90" s="19" t="s">
        <v>101</v>
      </c>
      <c r="B90" s="20">
        <v>0</v>
      </c>
      <c r="C90" s="21"/>
      <c r="D90" s="21"/>
      <c r="E90" s="21"/>
      <c r="F90" s="22"/>
      <c r="G90" s="23"/>
      <c r="H90" s="23"/>
      <c r="I90" s="23"/>
      <c r="J90" s="22"/>
      <c r="K90" s="24"/>
      <c r="L90" s="25"/>
      <c r="M90" s="25"/>
      <c r="N90" s="26"/>
      <c r="O90" s="27"/>
      <c r="P90" s="27"/>
      <c r="Q90" s="27">
        <v>1237405</v>
      </c>
      <c r="R90" s="28">
        <f>O90+P90+Q90</f>
        <v>1237405</v>
      </c>
      <c r="S90" s="29">
        <f>F90+J90+N90+R90</f>
        <v>1237405</v>
      </c>
      <c r="T90" s="30">
        <f>S90-B90</f>
        <v>1237405</v>
      </c>
    </row>
    <row r="91" spans="1:20" x14ac:dyDescent="0.35">
      <c r="A91" s="58" t="s">
        <v>102</v>
      </c>
      <c r="B91" s="20">
        <v>149400</v>
      </c>
      <c r="C91" s="21"/>
      <c r="D91" s="21"/>
      <c r="E91" s="21"/>
      <c r="F91" s="22">
        <f t="shared" si="27"/>
        <v>0</v>
      </c>
      <c r="G91" s="23"/>
      <c r="H91" s="23"/>
      <c r="I91" s="23"/>
      <c r="J91" s="22">
        <f t="shared" si="22"/>
        <v>0</v>
      </c>
      <c r="K91" s="24"/>
      <c r="L91" s="25"/>
      <c r="M91" s="25"/>
      <c r="N91" s="26">
        <f t="shared" si="24"/>
        <v>0</v>
      </c>
      <c r="O91" s="27">
        <v>20750</v>
      </c>
      <c r="P91" s="27"/>
      <c r="Q91" s="27"/>
      <c r="R91" s="28">
        <f t="shared" si="11"/>
        <v>20750</v>
      </c>
      <c r="S91" s="29">
        <f t="shared" si="25"/>
        <v>20750</v>
      </c>
      <c r="T91" s="30">
        <f t="shared" si="26"/>
        <v>-128650</v>
      </c>
    </row>
    <row r="92" spans="1:20" x14ac:dyDescent="0.35">
      <c r="A92" s="19" t="s">
        <v>103</v>
      </c>
      <c r="B92" s="20">
        <v>249000</v>
      </c>
      <c r="C92" s="21"/>
      <c r="D92" s="21">
        <v>1200</v>
      </c>
      <c r="E92" s="21"/>
      <c r="F92" s="22">
        <f t="shared" si="27"/>
        <v>1200</v>
      </c>
      <c r="G92" s="23"/>
      <c r="H92" s="23"/>
      <c r="I92" s="23"/>
      <c r="J92" s="22">
        <f t="shared" si="22"/>
        <v>0</v>
      </c>
      <c r="K92" s="24"/>
      <c r="L92" s="25"/>
      <c r="M92" s="25"/>
      <c r="N92" s="26">
        <f>K92+L92+M92</f>
        <v>0</v>
      </c>
      <c r="O92" s="27"/>
      <c r="P92" s="27"/>
      <c r="Q92" s="27"/>
      <c r="R92" s="28">
        <f t="shared" si="11"/>
        <v>0</v>
      </c>
      <c r="S92" s="29">
        <f t="shared" si="25"/>
        <v>1200</v>
      </c>
      <c r="T92" s="30">
        <f t="shared" si="26"/>
        <v>-247800</v>
      </c>
    </row>
    <row r="93" spans="1:20" x14ac:dyDescent="0.35">
      <c r="A93" s="19" t="s">
        <v>104</v>
      </c>
      <c r="B93" s="20">
        <v>38275000</v>
      </c>
      <c r="C93" s="21">
        <v>504600</v>
      </c>
      <c r="D93" s="21">
        <v>168000</v>
      </c>
      <c r="E93" s="21">
        <v>2232000</v>
      </c>
      <c r="F93" s="22">
        <f>C93+D93+E93</f>
        <v>2904600</v>
      </c>
      <c r="G93" s="23">
        <v>615000</v>
      </c>
      <c r="H93" s="23">
        <v>422500</v>
      </c>
      <c r="I93" s="23">
        <v>12500</v>
      </c>
      <c r="J93" s="22">
        <f t="shared" si="22"/>
        <v>1050000</v>
      </c>
      <c r="K93" s="24"/>
      <c r="L93" s="25">
        <v>126000</v>
      </c>
      <c r="M93" s="25">
        <v>32500</v>
      </c>
      <c r="N93" s="26">
        <f t="shared" ref="N93:N104" si="28">K93+L93+M93</f>
        <v>158500</v>
      </c>
      <c r="O93" s="27"/>
      <c r="P93" s="27"/>
      <c r="Q93" s="27"/>
      <c r="R93" s="28">
        <f t="shared" si="11"/>
        <v>0</v>
      </c>
      <c r="S93" s="29">
        <f t="shared" si="25"/>
        <v>4113100</v>
      </c>
      <c r="T93" s="30">
        <f t="shared" si="26"/>
        <v>-34161900</v>
      </c>
    </row>
    <row r="94" spans="1:20" x14ac:dyDescent="0.35">
      <c r="A94" s="19" t="s">
        <v>105</v>
      </c>
      <c r="B94" s="20">
        <v>249000</v>
      </c>
      <c r="C94" s="21">
        <v>3600</v>
      </c>
      <c r="D94" s="21"/>
      <c r="E94" s="21"/>
      <c r="F94" s="22">
        <f t="shared" si="27"/>
        <v>3600</v>
      </c>
      <c r="G94" s="23"/>
      <c r="H94" s="23"/>
      <c r="I94" s="23"/>
      <c r="J94" s="22">
        <f t="shared" si="22"/>
        <v>0</v>
      </c>
      <c r="K94" s="24"/>
      <c r="L94" s="25"/>
      <c r="M94" s="25"/>
      <c r="N94" s="26">
        <f t="shared" si="28"/>
        <v>0</v>
      </c>
      <c r="O94" s="27"/>
      <c r="P94" s="27"/>
      <c r="Q94" s="27">
        <v>39690</v>
      </c>
      <c r="R94" s="28">
        <f t="shared" si="11"/>
        <v>39690</v>
      </c>
      <c r="S94" s="29">
        <f t="shared" si="25"/>
        <v>43290</v>
      </c>
      <c r="T94" s="30">
        <f t="shared" si="26"/>
        <v>-205710</v>
      </c>
    </row>
    <row r="95" spans="1:20" x14ac:dyDescent="0.35">
      <c r="A95" s="19" t="s">
        <v>106</v>
      </c>
      <c r="B95" s="20">
        <v>124500</v>
      </c>
      <c r="C95" s="21"/>
      <c r="D95" s="21"/>
      <c r="E95" s="21"/>
      <c r="F95" s="22">
        <f t="shared" si="27"/>
        <v>0</v>
      </c>
      <c r="G95" s="23"/>
      <c r="H95" s="23"/>
      <c r="I95" s="23"/>
      <c r="J95" s="22">
        <f t="shared" si="22"/>
        <v>0</v>
      </c>
      <c r="K95" s="24"/>
      <c r="L95" s="25"/>
      <c r="M95" s="25"/>
      <c r="N95" s="26">
        <f t="shared" si="28"/>
        <v>0</v>
      </c>
      <c r="O95" s="27">
        <v>500</v>
      </c>
      <c r="P95" s="27"/>
      <c r="Q95" s="27"/>
      <c r="R95" s="28">
        <f t="shared" ref="R95:R106" si="29">O95+P95+Q95</f>
        <v>500</v>
      </c>
      <c r="S95" s="29">
        <f t="shared" si="25"/>
        <v>500</v>
      </c>
      <c r="T95" s="30">
        <f t="shared" si="26"/>
        <v>-124000</v>
      </c>
    </row>
    <row r="96" spans="1:20" x14ac:dyDescent="0.35">
      <c r="A96" s="19" t="s">
        <v>107</v>
      </c>
      <c r="B96" s="20">
        <v>30000</v>
      </c>
      <c r="C96" s="21"/>
      <c r="D96" s="21"/>
      <c r="E96" s="21">
        <v>153000</v>
      </c>
      <c r="F96" s="22">
        <f t="shared" si="27"/>
        <v>153000</v>
      </c>
      <c r="G96" s="23"/>
      <c r="H96" s="23"/>
      <c r="I96" s="23"/>
      <c r="J96" s="22">
        <f t="shared" si="22"/>
        <v>0</v>
      </c>
      <c r="K96" s="24"/>
      <c r="L96" s="25"/>
      <c r="M96" s="25"/>
      <c r="N96" s="26">
        <f t="shared" si="28"/>
        <v>0</v>
      </c>
      <c r="O96" s="27"/>
      <c r="P96" s="27"/>
      <c r="Q96" s="27"/>
      <c r="R96" s="28">
        <f t="shared" si="29"/>
        <v>0</v>
      </c>
      <c r="S96" s="29">
        <f t="shared" si="25"/>
        <v>153000</v>
      </c>
      <c r="T96" s="30">
        <f t="shared" si="26"/>
        <v>123000</v>
      </c>
    </row>
    <row r="97" spans="1:24" x14ac:dyDescent="0.35">
      <c r="A97" s="19" t="s">
        <v>108</v>
      </c>
      <c r="B97" s="20">
        <v>0</v>
      </c>
      <c r="C97" s="21"/>
      <c r="D97" s="21"/>
      <c r="E97" s="21"/>
      <c r="F97" s="22"/>
      <c r="G97" s="23"/>
      <c r="H97" s="23"/>
      <c r="I97" s="23"/>
      <c r="J97" s="22"/>
      <c r="K97" s="24"/>
      <c r="L97" s="25"/>
      <c r="M97" s="25"/>
      <c r="N97" s="26"/>
      <c r="O97" s="27"/>
      <c r="P97" s="27"/>
      <c r="Q97" s="27">
        <v>1189863</v>
      </c>
      <c r="R97" s="28">
        <f t="shared" si="29"/>
        <v>1189863</v>
      </c>
      <c r="S97" s="29">
        <f t="shared" si="25"/>
        <v>1189863</v>
      </c>
      <c r="T97" s="30">
        <f t="shared" si="26"/>
        <v>1189863</v>
      </c>
    </row>
    <row r="98" spans="1:24" x14ac:dyDescent="0.35">
      <c r="A98" s="19" t="s">
        <v>109</v>
      </c>
      <c r="B98" s="20">
        <v>11583</v>
      </c>
      <c r="C98" s="21"/>
      <c r="D98" s="21"/>
      <c r="E98" s="21"/>
      <c r="F98" s="22"/>
      <c r="G98" s="23"/>
      <c r="H98" s="23"/>
      <c r="I98" s="23"/>
      <c r="J98" s="22"/>
      <c r="K98" s="24"/>
      <c r="L98" s="25"/>
      <c r="M98" s="25"/>
      <c r="N98" s="26"/>
      <c r="O98" s="27"/>
      <c r="P98" s="27"/>
      <c r="Q98" s="27"/>
      <c r="R98" s="28">
        <f t="shared" si="29"/>
        <v>0</v>
      </c>
      <c r="S98" s="29">
        <f t="shared" si="25"/>
        <v>0</v>
      </c>
      <c r="T98" s="30">
        <f t="shared" si="26"/>
        <v>-11583</v>
      </c>
    </row>
    <row r="99" spans="1:24" x14ac:dyDescent="0.35">
      <c r="A99" s="19" t="s">
        <v>110</v>
      </c>
      <c r="B99" s="20">
        <v>0</v>
      </c>
      <c r="C99" s="21"/>
      <c r="D99" s="21"/>
      <c r="E99" s="21"/>
      <c r="F99" s="22"/>
      <c r="G99" s="23"/>
      <c r="H99" s="23"/>
      <c r="I99" s="23"/>
      <c r="J99" s="22"/>
      <c r="K99" s="24"/>
      <c r="L99" s="25"/>
      <c r="M99" s="25"/>
      <c r="N99" s="26"/>
      <c r="O99" s="27"/>
      <c r="P99" s="27"/>
      <c r="Q99" s="27">
        <v>31600</v>
      </c>
      <c r="R99" s="28">
        <f t="shared" si="29"/>
        <v>31600</v>
      </c>
      <c r="S99" s="29">
        <f t="shared" si="25"/>
        <v>31600</v>
      </c>
      <c r="T99" s="30">
        <f t="shared" si="26"/>
        <v>31600</v>
      </c>
    </row>
    <row r="100" spans="1:24" s="37" customFormat="1" x14ac:dyDescent="0.35">
      <c r="A100" s="59" t="s">
        <v>29</v>
      </c>
      <c r="B100" s="41">
        <f t="shared" ref="B100:S100" si="30">SUM(B78:B99)</f>
        <v>177086897.5</v>
      </c>
      <c r="C100" s="41">
        <f t="shared" si="30"/>
        <v>6504887.6500000004</v>
      </c>
      <c r="D100" s="41">
        <f t="shared" si="30"/>
        <v>6071380.5</v>
      </c>
      <c r="E100" s="41">
        <f t="shared" si="30"/>
        <v>8176853</v>
      </c>
      <c r="F100" s="41">
        <f t="shared" si="30"/>
        <v>20753121.149999999</v>
      </c>
      <c r="G100" s="41">
        <f t="shared" si="30"/>
        <v>6737923</v>
      </c>
      <c r="H100" s="41">
        <f t="shared" si="30"/>
        <v>6109183.9000000004</v>
      </c>
      <c r="I100" s="41">
        <f t="shared" si="30"/>
        <v>5212251.3499999996</v>
      </c>
      <c r="J100" s="41">
        <f t="shared" si="30"/>
        <v>18059358.25</v>
      </c>
      <c r="K100" s="41">
        <f t="shared" si="30"/>
        <v>4914490.5</v>
      </c>
      <c r="L100" s="41">
        <f t="shared" si="30"/>
        <v>5048441.05</v>
      </c>
      <c r="M100" s="41">
        <f t="shared" si="30"/>
        <v>7184644</v>
      </c>
      <c r="N100" s="41">
        <f t="shared" si="30"/>
        <v>17147575.550000001</v>
      </c>
      <c r="O100" s="41">
        <f t="shared" si="30"/>
        <v>6579830</v>
      </c>
      <c r="P100" s="41">
        <f t="shared" si="30"/>
        <v>6657615</v>
      </c>
      <c r="Q100" s="41">
        <f t="shared" si="30"/>
        <v>15565305</v>
      </c>
      <c r="R100" s="41">
        <f t="shared" si="30"/>
        <v>28802750</v>
      </c>
      <c r="S100" s="41">
        <f t="shared" si="30"/>
        <v>84762804.949999988</v>
      </c>
      <c r="T100" s="30">
        <f t="shared" si="26"/>
        <v>-92324092.550000012</v>
      </c>
    </row>
    <row r="101" spans="1:24" x14ac:dyDescent="0.35">
      <c r="A101" s="47" t="s">
        <v>111</v>
      </c>
      <c r="B101" s="60"/>
      <c r="C101" s="60"/>
      <c r="D101" s="60"/>
      <c r="E101" s="60"/>
      <c r="F101" s="18">
        <f>C101+D101+E101</f>
        <v>0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38"/>
      <c r="S101" s="38"/>
      <c r="T101" s="38"/>
    </row>
    <row r="102" spans="1:24" x14ac:dyDescent="0.35">
      <c r="A102" s="61" t="s">
        <v>112</v>
      </c>
      <c r="B102" s="20">
        <v>0</v>
      </c>
      <c r="C102" s="21"/>
      <c r="D102" s="21"/>
      <c r="E102" s="21">
        <v>113818.5</v>
      </c>
      <c r="F102" s="22">
        <f>C102+D102+E102</f>
        <v>113818.5</v>
      </c>
      <c r="G102" s="23">
        <v>56520</v>
      </c>
      <c r="H102" s="23">
        <v>152868.20000000001</v>
      </c>
      <c r="I102" s="23"/>
      <c r="J102" s="22">
        <f t="shared" si="22"/>
        <v>209388.2</v>
      </c>
      <c r="K102" s="24">
        <v>3892</v>
      </c>
      <c r="L102" s="25">
        <v>103381</v>
      </c>
      <c r="M102" s="25">
        <v>42179</v>
      </c>
      <c r="N102" s="26">
        <f t="shared" si="28"/>
        <v>149452</v>
      </c>
      <c r="O102" s="27"/>
      <c r="P102" s="27"/>
      <c r="Q102" s="27">
        <v>224510</v>
      </c>
      <c r="R102" s="28">
        <f t="shared" si="29"/>
        <v>224510</v>
      </c>
      <c r="S102" s="29">
        <f>F102+J102+N102+R102</f>
        <v>697168.7</v>
      </c>
      <c r="T102" s="30">
        <f>S102-B102</f>
        <v>697168.7</v>
      </c>
      <c r="X102" s="4"/>
    </row>
    <row r="103" spans="1:24" x14ac:dyDescent="0.35">
      <c r="A103" s="61" t="s">
        <v>113</v>
      </c>
      <c r="B103" s="20"/>
      <c r="C103" s="21"/>
      <c r="D103" s="21"/>
      <c r="E103" s="21"/>
      <c r="F103" s="22"/>
      <c r="G103" s="23"/>
      <c r="H103" s="23"/>
      <c r="I103" s="23"/>
      <c r="J103" s="22"/>
      <c r="K103" s="24"/>
      <c r="L103" s="25"/>
      <c r="M103" s="25">
        <v>1500000</v>
      </c>
      <c r="N103" s="26">
        <f t="shared" si="28"/>
        <v>1500000</v>
      </c>
      <c r="O103" s="27"/>
      <c r="P103" s="27"/>
      <c r="Q103" s="27"/>
      <c r="R103" s="28">
        <f t="shared" si="29"/>
        <v>0</v>
      </c>
      <c r="S103" s="29">
        <f>F103+J103+N103+R103</f>
        <v>1500000</v>
      </c>
      <c r="T103" s="30">
        <f>S103-B103</f>
        <v>1500000</v>
      </c>
      <c r="X103" s="4"/>
    </row>
    <row r="104" spans="1:24" x14ac:dyDescent="0.35">
      <c r="A104" s="59" t="s">
        <v>29</v>
      </c>
      <c r="B104" s="41">
        <f>B102</f>
        <v>0</v>
      </c>
      <c r="C104" s="41">
        <f t="shared" ref="C104:Q104" si="31">C102</f>
        <v>0</v>
      </c>
      <c r="D104" s="41">
        <f t="shared" si="31"/>
        <v>0</v>
      </c>
      <c r="E104" s="41">
        <f t="shared" si="31"/>
        <v>113818.5</v>
      </c>
      <c r="F104" s="41">
        <f t="shared" si="31"/>
        <v>113818.5</v>
      </c>
      <c r="G104" s="41">
        <f t="shared" si="31"/>
        <v>56520</v>
      </c>
      <c r="H104" s="41">
        <f t="shared" si="31"/>
        <v>152868.20000000001</v>
      </c>
      <c r="I104" s="41">
        <f t="shared" si="31"/>
        <v>0</v>
      </c>
      <c r="J104" s="41">
        <f t="shared" si="31"/>
        <v>209388.2</v>
      </c>
      <c r="K104" s="41">
        <f t="shared" si="31"/>
        <v>3892</v>
      </c>
      <c r="L104" s="41">
        <f t="shared" si="31"/>
        <v>103381</v>
      </c>
      <c r="M104" s="41">
        <f>SUM(M102:M103)</f>
        <v>1542179</v>
      </c>
      <c r="N104" s="26">
        <f t="shared" si="28"/>
        <v>1649452</v>
      </c>
      <c r="O104" s="41">
        <f t="shared" si="31"/>
        <v>0</v>
      </c>
      <c r="P104" s="41">
        <f t="shared" si="31"/>
        <v>0</v>
      </c>
      <c r="Q104" s="41">
        <f t="shared" si="31"/>
        <v>224510</v>
      </c>
      <c r="R104" s="28">
        <f t="shared" si="29"/>
        <v>224510</v>
      </c>
      <c r="S104" s="29">
        <f>F104+J104+N104+R104</f>
        <v>2197168.7000000002</v>
      </c>
      <c r="T104" s="30">
        <f>S104-B104</f>
        <v>2197168.7000000002</v>
      </c>
      <c r="X104" s="4"/>
    </row>
    <row r="105" spans="1:24" x14ac:dyDescent="0.35">
      <c r="A105" s="62" t="s">
        <v>114</v>
      </c>
      <c r="B105" s="63">
        <v>0</v>
      </c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4"/>
      <c r="O105" s="63"/>
      <c r="P105" s="63"/>
      <c r="Q105" s="63"/>
      <c r="R105" s="64"/>
      <c r="S105" s="64">
        <v>9223588.3399999738</v>
      </c>
      <c r="T105" s="30"/>
    </row>
    <row r="106" spans="1:24" s="37" customFormat="1" ht="14.5" x14ac:dyDescent="0.35">
      <c r="A106" s="65" t="s">
        <v>21</v>
      </c>
      <c r="B106" s="60">
        <f t="shared" ref="B106:Q106" si="32">B11+B21+B25+B30+B50+B59+B71+B76+B100+B104</f>
        <v>1225000000</v>
      </c>
      <c r="C106" s="60">
        <f t="shared" si="32"/>
        <v>43605669.149999999</v>
      </c>
      <c r="D106" s="60">
        <f t="shared" si="32"/>
        <v>52829523</v>
      </c>
      <c r="E106" s="60">
        <f t="shared" si="32"/>
        <v>33937148.899999999</v>
      </c>
      <c r="F106" s="60">
        <f t="shared" si="32"/>
        <v>130372341.05000001</v>
      </c>
      <c r="G106" s="60">
        <f t="shared" si="32"/>
        <v>40017223</v>
      </c>
      <c r="H106" s="60">
        <f t="shared" si="32"/>
        <v>19718433.099999998</v>
      </c>
      <c r="I106" s="60">
        <f t="shared" si="32"/>
        <v>32822553.850000001</v>
      </c>
      <c r="J106" s="60">
        <f t="shared" si="32"/>
        <v>92558209.950000003</v>
      </c>
      <c r="K106" s="60">
        <f t="shared" si="32"/>
        <v>23199415.5</v>
      </c>
      <c r="L106" s="60">
        <f t="shared" si="32"/>
        <v>30154103.050000001</v>
      </c>
      <c r="M106" s="60">
        <f t="shared" si="32"/>
        <v>56229767.799999997</v>
      </c>
      <c r="N106" s="60">
        <f t="shared" si="32"/>
        <v>109583286.34999999</v>
      </c>
      <c r="O106" s="60">
        <f t="shared" si="32"/>
        <v>78716901</v>
      </c>
      <c r="P106" s="60">
        <f t="shared" si="32"/>
        <v>50818795</v>
      </c>
      <c r="Q106" s="60">
        <f t="shared" si="32"/>
        <v>44467650</v>
      </c>
      <c r="R106" s="38">
        <f t="shared" si="29"/>
        <v>174003346</v>
      </c>
      <c r="S106" s="40">
        <f>F106+J106+N106+R106+S105</f>
        <v>515740771.69</v>
      </c>
      <c r="T106" s="40">
        <f>S106-B106</f>
        <v>-709259228.30999994</v>
      </c>
    </row>
    <row r="107" spans="1:24" x14ac:dyDescent="0.35">
      <c r="B107" s="4"/>
      <c r="S107" s="67"/>
    </row>
    <row r="108" spans="1:24" x14ac:dyDescent="0.35">
      <c r="I108" s="68"/>
    </row>
    <row r="109" spans="1:24" x14ac:dyDescent="0.35">
      <c r="B109" s="67"/>
    </row>
  </sheetData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2025-10-13T09:38:13Z</dcterms:created>
  <dcterms:modified xsi:type="dcterms:W3CDTF">2025-10-13T09:39:24Z</dcterms:modified>
</cp:coreProperties>
</file>